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LRICH\Desktop\foto-digitál\rámcovka mříže 2022\zadávací dokumentace 2024-2026\"/>
    </mc:Choice>
  </mc:AlternateContent>
  <bookViews>
    <workbookView xWindow="0" yWindow="0" windowWidth="28800" windowHeight="12345" firstSheet="1" activeTab="1"/>
  </bookViews>
  <sheets>
    <sheet name="Rekapitulace stavby" sheetId="1" state="veryHidden" r:id="rId1"/>
    <sheet name="OR_PHA - Pravidelný servi..." sheetId="2" r:id="rId2"/>
  </sheets>
  <definedNames>
    <definedName name="_xlnm._FilterDatabase" localSheetId="1" hidden="1">'OR_PHA - Pravidelný servi...'!$C$124:$K$341</definedName>
    <definedName name="_xlnm.Print_Titles" localSheetId="1">'OR_PHA - Pravidelný servi...'!$124:$124</definedName>
    <definedName name="_xlnm.Print_Titles" localSheetId="0">'Rekapitulace stavby'!$92:$92</definedName>
    <definedName name="_xlnm.Print_Area" localSheetId="1">'OR_PHA - Pravidelný servi...'!$C$4:$J$76,'OR_PHA - Pravidelný servi...'!$C$82:$J$106,'OR_PHA - Pravidelný servi...'!$C$112:$K$341</definedName>
    <definedName name="_xlnm.Print_Area" localSheetId="0">'Rekapitulace stavby'!$D$4:$AO$76,'Rekapitulace stavby'!$C$82:$AQ$96</definedName>
  </definedNames>
  <calcPr calcId="162913"/>
</workbook>
</file>

<file path=xl/calcChain.xml><?xml version="1.0" encoding="utf-8"?>
<calcChain xmlns="http://schemas.openxmlformats.org/spreadsheetml/2006/main">
  <c r="J37" i="2" l="1"/>
  <c r="J36" i="2"/>
  <c r="AY95" i="1"/>
  <c r="J35" i="2"/>
  <c r="AX95" i="1"/>
  <c r="BI340" i="2"/>
  <c r="BH340" i="2"/>
  <c r="BG340" i="2"/>
  <c r="BF340" i="2"/>
  <c r="T340" i="2"/>
  <c r="R340" i="2"/>
  <c r="P340" i="2"/>
  <c r="BI339" i="2"/>
  <c r="BH339" i="2"/>
  <c r="BG339" i="2"/>
  <c r="BF339" i="2"/>
  <c r="T339" i="2"/>
  <c r="T338" i="2" s="1"/>
  <c r="R339" i="2"/>
  <c r="P339" i="2"/>
  <c r="P338" i="2" s="1"/>
  <c r="BI337" i="2"/>
  <c r="BH337" i="2"/>
  <c r="BG337" i="2"/>
  <c r="BF337" i="2"/>
  <c r="T337" i="2"/>
  <c r="R337" i="2"/>
  <c r="P337" i="2"/>
  <c r="BI335" i="2"/>
  <c r="BH335" i="2"/>
  <c r="BG335" i="2"/>
  <c r="BF335" i="2"/>
  <c r="T335" i="2"/>
  <c r="R335" i="2"/>
  <c r="P335" i="2"/>
  <c r="BI333" i="2"/>
  <c r="BH333" i="2"/>
  <c r="BG333" i="2"/>
  <c r="BF333" i="2"/>
  <c r="T333" i="2"/>
  <c r="R333" i="2"/>
  <c r="P333" i="2"/>
  <c r="BI328" i="2"/>
  <c r="BH328" i="2"/>
  <c r="BG328" i="2"/>
  <c r="BF328" i="2"/>
  <c r="T328" i="2"/>
  <c r="R328" i="2"/>
  <c r="P328" i="2"/>
  <c r="BI326" i="2"/>
  <c r="BH326" i="2"/>
  <c r="BG326" i="2"/>
  <c r="BF326" i="2"/>
  <c r="T326" i="2"/>
  <c r="R326" i="2"/>
  <c r="P326" i="2"/>
  <c r="BI325" i="2"/>
  <c r="BH325" i="2"/>
  <c r="BG325" i="2"/>
  <c r="BF325" i="2"/>
  <c r="T325" i="2"/>
  <c r="R325" i="2"/>
  <c r="P325" i="2"/>
  <c r="BI324" i="2"/>
  <c r="BH324" i="2"/>
  <c r="BG324" i="2"/>
  <c r="BF324" i="2"/>
  <c r="T324" i="2"/>
  <c r="R324" i="2"/>
  <c r="P324" i="2"/>
  <c r="BI323" i="2"/>
  <c r="BH323" i="2"/>
  <c r="BG323" i="2"/>
  <c r="BF323" i="2"/>
  <c r="T323" i="2"/>
  <c r="R323" i="2"/>
  <c r="P323" i="2"/>
  <c r="BI322" i="2"/>
  <c r="BH322" i="2"/>
  <c r="BG322" i="2"/>
  <c r="BF322" i="2"/>
  <c r="T322" i="2"/>
  <c r="R322" i="2"/>
  <c r="P322" i="2"/>
  <c r="BI321" i="2"/>
  <c r="BH321" i="2"/>
  <c r="BG321" i="2"/>
  <c r="BF321" i="2"/>
  <c r="T321" i="2"/>
  <c r="R321" i="2"/>
  <c r="P321" i="2"/>
  <c r="BI320" i="2"/>
  <c r="BH320" i="2"/>
  <c r="BG320" i="2"/>
  <c r="BF320" i="2"/>
  <c r="T320" i="2"/>
  <c r="R320" i="2"/>
  <c r="P320" i="2"/>
  <c r="BI319" i="2"/>
  <c r="BH319" i="2"/>
  <c r="BG319" i="2"/>
  <c r="BF319" i="2"/>
  <c r="T319" i="2"/>
  <c r="R319" i="2"/>
  <c r="P319" i="2"/>
  <c r="BI318" i="2"/>
  <c r="BH318" i="2"/>
  <c r="BG318" i="2"/>
  <c r="BF318" i="2"/>
  <c r="T318" i="2"/>
  <c r="R318" i="2"/>
  <c r="P318" i="2"/>
  <c r="BI317" i="2"/>
  <c r="BH317" i="2"/>
  <c r="BG317" i="2"/>
  <c r="BF317" i="2"/>
  <c r="T317" i="2"/>
  <c r="R317" i="2"/>
  <c r="P317" i="2"/>
  <c r="BI316" i="2"/>
  <c r="BH316" i="2"/>
  <c r="BG316" i="2"/>
  <c r="BF316" i="2"/>
  <c r="T316" i="2"/>
  <c r="R316" i="2"/>
  <c r="P316" i="2"/>
  <c r="BI315" i="2"/>
  <c r="BH315" i="2"/>
  <c r="BG315" i="2"/>
  <c r="BF315" i="2"/>
  <c r="T315" i="2"/>
  <c r="R315" i="2"/>
  <c r="P315" i="2"/>
  <c r="BI314" i="2"/>
  <c r="BH314" i="2"/>
  <c r="BG314" i="2"/>
  <c r="BF314" i="2"/>
  <c r="T314" i="2"/>
  <c r="R314" i="2"/>
  <c r="P314" i="2"/>
  <c r="BI313" i="2"/>
  <c r="BH313" i="2"/>
  <c r="BG313" i="2"/>
  <c r="BF313" i="2"/>
  <c r="T313" i="2"/>
  <c r="R313" i="2"/>
  <c r="P313" i="2"/>
  <c r="BI312" i="2"/>
  <c r="BH312" i="2"/>
  <c r="BG312" i="2"/>
  <c r="BF312" i="2"/>
  <c r="T312" i="2"/>
  <c r="R312" i="2"/>
  <c r="P312" i="2"/>
  <c r="BI311" i="2"/>
  <c r="BH311" i="2"/>
  <c r="BG311" i="2"/>
  <c r="BF311" i="2"/>
  <c r="T311" i="2"/>
  <c r="R311" i="2"/>
  <c r="P311" i="2"/>
  <c r="BI310" i="2"/>
  <c r="BH310" i="2"/>
  <c r="BG310" i="2"/>
  <c r="BF310" i="2"/>
  <c r="T310" i="2"/>
  <c r="R310" i="2"/>
  <c r="P310" i="2"/>
  <c r="BI309" i="2"/>
  <c r="BH309" i="2"/>
  <c r="BG309" i="2"/>
  <c r="BF309" i="2"/>
  <c r="T309" i="2"/>
  <c r="R309" i="2"/>
  <c r="P309" i="2"/>
  <c r="BI308" i="2"/>
  <c r="BH308" i="2"/>
  <c r="BG308" i="2"/>
  <c r="BF308" i="2"/>
  <c r="T308" i="2"/>
  <c r="R308" i="2"/>
  <c r="P308" i="2"/>
  <c r="BI307" i="2"/>
  <c r="BH307" i="2"/>
  <c r="BG307" i="2"/>
  <c r="BF307" i="2"/>
  <c r="T307" i="2"/>
  <c r="R307" i="2"/>
  <c r="P307" i="2"/>
  <c r="BI306" i="2"/>
  <c r="BH306" i="2"/>
  <c r="BG306" i="2"/>
  <c r="BF306" i="2"/>
  <c r="T306" i="2"/>
  <c r="R306" i="2"/>
  <c r="P306" i="2"/>
  <c r="BI305" i="2"/>
  <c r="BH305" i="2"/>
  <c r="BG305" i="2"/>
  <c r="BF305" i="2"/>
  <c r="T305" i="2"/>
  <c r="R305" i="2"/>
  <c r="P305" i="2"/>
  <c r="BI304" i="2"/>
  <c r="BH304" i="2"/>
  <c r="BG304" i="2"/>
  <c r="BF304" i="2"/>
  <c r="T304" i="2"/>
  <c r="R304" i="2"/>
  <c r="P304" i="2"/>
  <c r="BI303" i="2"/>
  <c r="BH303" i="2"/>
  <c r="BG303" i="2"/>
  <c r="BF303" i="2"/>
  <c r="T303" i="2"/>
  <c r="R303" i="2"/>
  <c r="P303" i="2"/>
  <c r="BI302" i="2"/>
  <c r="BH302" i="2"/>
  <c r="BG302" i="2"/>
  <c r="BF302" i="2"/>
  <c r="T302" i="2"/>
  <c r="R302" i="2"/>
  <c r="P302" i="2"/>
  <c r="BI301" i="2"/>
  <c r="BH301" i="2"/>
  <c r="BG301" i="2"/>
  <c r="BF301" i="2"/>
  <c r="T301" i="2"/>
  <c r="R301" i="2"/>
  <c r="P301" i="2"/>
  <c r="BI300" i="2"/>
  <c r="BH300" i="2"/>
  <c r="BG300" i="2"/>
  <c r="BF300" i="2"/>
  <c r="T300" i="2"/>
  <c r="R300" i="2"/>
  <c r="P300" i="2"/>
  <c r="BI299" i="2"/>
  <c r="BH299" i="2"/>
  <c r="BG299" i="2"/>
  <c r="BF299" i="2"/>
  <c r="T299" i="2"/>
  <c r="R299" i="2"/>
  <c r="P299" i="2"/>
  <c r="BI298" i="2"/>
  <c r="BH298" i="2"/>
  <c r="BG298" i="2"/>
  <c r="BF298" i="2"/>
  <c r="T298" i="2"/>
  <c r="R298" i="2"/>
  <c r="P298" i="2"/>
  <c r="BI297" i="2"/>
  <c r="BH297" i="2"/>
  <c r="BG297" i="2"/>
  <c r="BF297" i="2"/>
  <c r="T297" i="2"/>
  <c r="R297" i="2"/>
  <c r="P297" i="2"/>
  <c r="BI296" i="2"/>
  <c r="BH296" i="2"/>
  <c r="BG296" i="2"/>
  <c r="BF296" i="2"/>
  <c r="T296" i="2"/>
  <c r="R296" i="2"/>
  <c r="P296" i="2"/>
  <c r="BI295" i="2"/>
  <c r="BH295" i="2"/>
  <c r="BG295" i="2"/>
  <c r="BF295" i="2"/>
  <c r="T295" i="2"/>
  <c r="R295" i="2"/>
  <c r="P295" i="2"/>
  <c r="BI294" i="2"/>
  <c r="BH294" i="2"/>
  <c r="BG294" i="2"/>
  <c r="BF294" i="2"/>
  <c r="T294" i="2"/>
  <c r="R294" i="2"/>
  <c r="P294" i="2"/>
  <c r="BI293" i="2"/>
  <c r="BH293" i="2"/>
  <c r="BG293" i="2"/>
  <c r="BF293" i="2"/>
  <c r="T293" i="2"/>
  <c r="R293" i="2"/>
  <c r="P293" i="2"/>
  <c r="BI292" i="2"/>
  <c r="BH292" i="2"/>
  <c r="BG292" i="2"/>
  <c r="BF292" i="2"/>
  <c r="T292" i="2"/>
  <c r="R292" i="2"/>
  <c r="P292" i="2"/>
  <c r="BI291" i="2"/>
  <c r="BH291" i="2"/>
  <c r="BG291" i="2"/>
  <c r="BF291" i="2"/>
  <c r="T291" i="2"/>
  <c r="R291" i="2"/>
  <c r="P291" i="2"/>
  <c r="BI290" i="2"/>
  <c r="BH290" i="2"/>
  <c r="BG290" i="2"/>
  <c r="BF290" i="2"/>
  <c r="T290" i="2"/>
  <c r="R290" i="2"/>
  <c r="P290" i="2"/>
  <c r="BI289" i="2"/>
  <c r="BH289" i="2"/>
  <c r="BG289" i="2"/>
  <c r="BF289" i="2"/>
  <c r="T289" i="2"/>
  <c r="R289" i="2"/>
  <c r="P289" i="2"/>
  <c r="BI288" i="2"/>
  <c r="BH288" i="2"/>
  <c r="BG288" i="2"/>
  <c r="BF288" i="2"/>
  <c r="T288" i="2"/>
  <c r="R288" i="2"/>
  <c r="P288" i="2"/>
  <c r="BI287" i="2"/>
  <c r="BH287" i="2"/>
  <c r="BG287" i="2"/>
  <c r="BF287" i="2"/>
  <c r="T287" i="2"/>
  <c r="R287" i="2"/>
  <c r="P287" i="2"/>
  <c r="BI286" i="2"/>
  <c r="BH286" i="2"/>
  <c r="BG286" i="2"/>
  <c r="BF286" i="2"/>
  <c r="T286" i="2"/>
  <c r="R286" i="2"/>
  <c r="P286" i="2"/>
  <c r="BI285" i="2"/>
  <c r="BH285" i="2"/>
  <c r="BG285" i="2"/>
  <c r="BF285" i="2"/>
  <c r="T285" i="2"/>
  <c r="R285" i="2"/>
  <c r="P285" i="2"/>
  <c r="BI284" i="2"/>
  <c r="BH284" i="2"/>
  <c r="BG284" i="2"/>
  <c r="BF284" i="2"/>
  <c r="T284" i="2"/>
  <c r="R284" i="2"/>
  <c r="P284" i="2"/>
  <c r="BI283" i="2"/>
  <c r="BH283" i="2"/>
  <c r="BG283" i="2"/>
  <c r="BF283" i="2"/>
  <c r="T283" i="2"/>
  <c r="R283" i="2"/>
  <c r="P283" i="2"/>
  <c r="BI282" i="2"/>
  <c r="BH282" i="2"/>
  <c r="BG282" i="2"/>
  <c r="BF282" i="2"/>
  <c r="T282" i="2"/>
  <c r="R282" i="2"/>
  <c r="P282" i="2"/>
  <c r="BI281" i="2"/>
  <c r="BH281" i="2"/>
  <c r="BG281" i="2"/>
  <c r="BF281" i="2"/>
  <c r="T281" i="2"/>
  <c r="R281" i="2"/>
  <c r="P281" i="2"/>
  <c r="BI280" i="2"/>
  <c r="BH280" i="2"/>
  <c r="BG280" i="2"/>
  <c r="BF280" i="2"/>
  <c r="T280" i="2"/>
  <c r="R280" i="2"/>
  <c r="P280" i="2"/>
  <c r="BI279" i="2"/>
  <c r="BH279" i="2"/>
  <c r="BG279" i="2"/>
  <c r="BF279" i="2"/>
  <c r="T279" i="2"/>
  <c r="R279" i="2"/>
  <c r="P279" i="2"/>
  <c r="BI278" i="2"/>
  <c r="BH278" i="2"/>
  <c r="BG278" i="2"/>
  <c r="BF278" i="2"/>
  <c r="T278" i="2"/>
  <c r="R278" i="2"/>
  <c r="P278" i="2"/>
  <c r="BI277" i="2"/>
  <c r="BH277" i="2"/>
  <c r="BG277" i="2"/>
  <c r="BF277" i="2"/>
  <c r="T277" i="2"/>
  <c r="R277" i="2"/>
  <c r="P277" i="2"/>
  <c r="BI275" i="2"/>
  <c r="BH275" i="2"/>
  <c r="BG275" i="2"/>
  <c r="BF275" i="2"/>
  <c r="T275" i="2"/>
  <c r="R275" i="2"/>
  <c r="P275" i="2"/>
  <c r="BI274" i="2"/>
  <c r="BH274" i="2"/>
  <c r="BG274" i="2"/>
  <c r="BF274" i="2"/>
  <c r="T274" i="2"/>
  <c r="R274" i="2"/>
  <c r="P274" i="2"/>
  <c r="BI273" i="2"/>
  <c r="BH273" i="2"/>
  <c r="BG273" i="2"/>
  <c r="BF273" i="2"/>
  <c r="T273" i="2"/>
  <c r="R273" i="2"/>
  <c r="P273" i="2"/>
  <c r="BI272" i="2"/>
  <c r="BH272" i="2"/>
  <c r="BG272" i="2"/>
  <c r="BF272" i="2"/>
  <c r="T272" i="2"/>
  <c r="R272" i="2"/>
  <c r="P272" i="2"/>
  <c r="BI271" i="2"/>
  <c r="BH271" i="2"/>
  <c r="BG271" i="2"/>
  <c r="BF271" i="2"/>
  <c r="T271" i="2"/>
  <c r="R271" i="2"/>
  <c r="P271" i="2"/>
  <c r="BI270" i="2"/>
  <c r="BH270" i="2"/>
  <c r="BG270" i="2"/>
  <c r="BF270" i="2"/>
  <c r="T270" i="2"/>
  <c r="R270" i="2"/>
  <c r="P270" i="2"/>
  <c r="BI269" i="2"/>
  <c r="BH269" i="2"/>
  <c r="BG269" i="2"/>
  <c r="BF269" i="2"/>
  <c r="T269" i="2"/>
  <c r="R269" i="2"/>
  <c r="P269" i="2"/>
  <c r="BI268" i="2"/>
  <c r="BH268" i="2"/>
  <c r="BG268" i="2"/>
  <c r="BF268" i="2"/>
  <c r="T268" i="2"/>
  <c r="R268" i="2"/>
  <c r="P268" i="2"/>
  <c r="BI267" i="2"/>
  <c r="BH267" i="2"/>
  <c r="BG267" i="2"/>
  <c r="BF267" i="2"/>
  <c r="T267" i="2"/>
  <c r="R267" i="2"/>
  <c r="P267" i="2"/>
  <c r="BI266" i="2"/>
  <c r="BH266" i="2"/>
  <c r="BG266" i="2"/>
  <c r="BF266" i="2"/>
  <c r="T266" i="2"/>
  <c r="R266" i="2"/>
  <c r="P266" i="2"/>
  <c r="BI265" i="2"/>
  <c r="BH265" i="2"/>
  <c r="BG265" i="2"/>
  <c r="BF265" i="2"/>
  <c r="T265" i="2"/>
  <c r="R265" i="2"/>
  <c r="P265" i="2"/>
  <c r="BI264" i="2"/>
  <c r="BH264" i="2"/>
  <c r="BG264" i="2"/>
  <c r="BF264" i="2"/>
  <c r="T264" i="2"/>
  <c r="R264" i="2"/>
  <c r="P264" i="2"/>
  <c r="BI263" i="2"/>
  <c r="BH263" i="2"/>
  <c r="BG263" i="2"/>
  <c r="BF263" i="2"/>
  <c r="T263" i="2"/>
  <c r="R263" i="2"/>
  <c r="P263" i="2"/>
  <c r="BI262" i="2"/>
  <c r="BH262" i="2"/>
  <c r="BG262" i="2"/>
  <c r="BF262" i="2"/>
  <c r="T262" i="2"/>
  <c r="R262" i="2"/>
  <c r="P262" i="2"/>
  <c r="BI261" i="2"/>
  <c r="BH261" i="2"/>
  <c r="BG261" i="2"/>
  <c r="BF261" i="2"/>
  <c r="T261" i="2"/>
  <c r="R261" i="2"/>
  <c r="P261" i="2"/>
  <c r="BI260" i="2"/>
  <c r="BH260" i="2"/>
  <c r="BG260" i="2"/>
  <c r="BF260" i="2"/>
  <c r="T260" i="2"/>
  <c r="R260" i="2"/>
  <c r="P260" i="2"/>
  <c r="BI259" i="2"/>
  <c r="BH259" i="2"/>
  <c r="BG259" i="2"/>
  <c r="BF259" i="2"/>
  <c r="T259" i="2"/>
  <c r="R259" i="2"/>
  <c r="P259" i="2"/>
  <c r="BI258" i="2"/>
  <c r="BH258" i="2"/>
  <c r="BG258" i="2"/>
  <c r="BF258" i="2"/>
  <c r="T258" i="2"/>
  <c r="R258" i="2"/>
  <c r="P258" i="2"/>
  <c r="BI257" i="2"/>
  <c r="BH257" i="2"/>
  <c r="BG257" i="2"/>
  <c r="BF257" i="2"/>
  <c r="T257" i="2"/>
  <c r="R257" i="2"/>
  <c r="P257" i="2"/>
  <c r="BI256" i="2"/>
  <c r="BH256" i="2"/>
  <c r="BG256" i="2"/>
  <c r="BF256" i="2"/>
  <c r="T256" i="2"/>
  <c r="R256" i="2"/>
  <c r="P256" i="2"/>
  <c r="BI255" i="2"/>
  <c r="BH255" i="2"/>
  <c r="BG255" i="2"/>
  <c r="BF255" i="2"/>
  <c r="T255" i="2"/>
  <c r="R255" i="2"/>
  <c r="P255" i="2"/>
  <c r="BI254" i="2"/>
  <c r="BH254" i="2"/>
  <c r="BG254" i="2"/>
  <c r="BF254" i="2"/>
  <c r="T254" i="2"/>
  <c r="R254" i="2"/>
  <c r="P254" i="2"/>
  <c r="BI253" i="2"/>
  <c r="BH253" i="2"/>
  <c r="BG253" i="2"/>
  <c r="BF253" i="2"/>
  <c r="T253" i="2"/>
  <c r="R253" i="2"/>
  <c r="P253" i="2"/>
  <c r="BI252" i="2"/>
  <c r="BH252" i="2"/>
  <c r="BG252" i="2"/>
  <c r="BF252" i="2"/>
  <c r="T252" i="2"/>
  <c r="R252" i="2"/>
  <c r="P252" i="2"/>
  <c r="BI251" i="2"/>
  <c r="BH251" i="2"/>
  <c r="BG251" i="2"/>
  <c r="BF251" i="2"/>
  <c r="T251" i="2"/>
  <c r="R251" i="2"/>
  <c r="P251" i="2"/>
  <c r="BI250" i="2"/>
  <c r="BH250" i="2"/>
  <c r="BG250" i="2"/>
  <c r="BF250" i="2"/>
  <c r="T250" i="2"/>
  <c r="R250" i="2"/>
  <c r="P250" i="2"/>
  <c r="BI249" i="2"/>
  <c r="BH249" i="2"/>
  <c r="BG249" i="2"/>
  <c r="BF249" i="2"/>
  <c r="T249" i="2"/>
  <c r="R249" i="2"/>
  <c r="P249" i="2"/>
  <c r="BI248" i="2"/>
  <c r="BH248" i="2"/>
  <c r="BG248" i="2"/>
  <c r="BF248" i="2"/>
  <c r="T248" i="2"/>
  <c r="R248" i="2"/>
  <c r="P248" i="2"/>
  <c r="BI247" i="2"/>
  <c r="BH247" i="2"/>
  <c r="BG247" i="2"/>
  <c r="BF247" i="2"/>
  <c r="T247" i="2"/>
  <c r="R247" i="2"/>
  <c r="P247" i="2"/>
  <c r="BI245" i="2"/>
  <c r="BH245" i="2"/>
  <c r="BG245" i="2"/>
  <c r="BF245" i="2"/>
  <c r="T245" i="2"/>
  <c r="R245" i="2"/>
  <c r="P245" i="2"/>
  <c r="BI244" i="2"/>
  <c r="BH244" i="2"/>
  <c r="BG244" i="2"/>
  <c r="BF244" i="2"/>
  <c r="T244" i="2"/>
  <c r="R244" i="2"/>
  <c r="P244" i="2"/>
  <c r="BI243" i="2"/>
  <c r="BH243" i="2"/>
  <c r="BG243" i="2"/>
  <c r="BF243" i="2"/>
  <c r="T243" i="2"/>
  <c r="R243" i="2"/>
  <c r="P243" i="2"/>
  <c r="BI242" i="2"/>
  <c r="BH242" i="2"/>
  <c r="BG242" i="2"/>
  <c r="BF242" i="2"/>
  <c r="T242" i="2"/>
  <c r="R242" i="2"/>
  <c r="P242" i="2"/>
  <c r="BI241" i="2"/>
  <c r="BH241" i="2"/>
  <c r="BG241" i="2"/>
  <c r="BF241" i="2"/>
  <c r="T241" i="2"/>
  <c r="R241" i="2"/>
  <c r="P241" i="2"/>
  <c r="BI240" i="2"/>
  <c r="BH240" i="2"/>
  <c r="BG240" i="2"/>
  <c r="BF240" i="2"/>
  <c r="T240" i="2"/>
  <c r="R240" i="2"/>
  <c r="P240" i="2"/>
  <c r="BI239" i="2"/>
  <c r="BH239" i="2"/>
  <c r="BG239" i="2"/>
  <c r="BF239" i="2"/>
  <c r="T239" i="2"/>
  <c r="R239" i="2"/>
  <c r="P239" i="2"/>
  <c r="BI238" i="2"/>
  <c r="BH238" i="2"/>
  <c r="BG238" i="2"/>
  <c r="BF238" i="2"/>
  <c r="T238" i="2"/>
  <c r="R238" i="2"/>
  <c r="P238" i="2"/>
  <c r="BI237" i="2"/>
  <c r="BH237" i="2"/>
  <c r="BG237" i="2"/>
  <c r="BF237" i="2"/>
  <c r="T237" i="2"/>
  <c r="R237" i="2"/>
  <c r="P237" i="2"/>
  <c r="BI236" i="2"/>
  <c r="BH236" i="2"/>
  <c r="BG236" i="2"/>
  <c r="BF236" i="2"/>
  <c r="T236" i="2"/>
  <c r="R236" i="2"/>
  <c r="P236" i="2"/>
  <c r="BI235" i="2"/>
  <c r="BH235" i="2"/>
  <c r="BG235" i="2"/>
  <c r="BF235" i="2"/>
  <c r="T235" i="2"/>
  <c r="R235" i="2"/>
  <c r="P235" i="2"/>
  <c r="BI234" i="2"/>
  <c r="BH234" i="2"/>
  <c r="BG234" i="2"/>
  <c r="BF234" i="2"/>
  <c r="T234" i="2"/>
  <c r="R234" i="2"/>
  <c r="P234" i="2"/>
  <c r="BI233" i="2"/>
  <c r="BH233" i="2"/>
  <c r="BG233" i="2"/>
  <c r="BF233" i="2"/>
  <c r="T233" i="2"/>
  <c r="R233" i="2"/>
  <c r="P233" i="2"/>
  <c r="BI232" i="2"/>
  <c r="BH232" i="2"/>
  <c r="BG232" i="2"/>
  <c r="BF232" i="2"/>
  <c r="T232" i="2"/>
  <c r="R232" i="2"/>
  <c r="P232" i="2"/>
  <c r="BI231" i="2"/>
  <c r="BH231" i="2"/>
  <c r="BG231" i="2"/>
  <c r="BF231" i="2"/>
  <c r="T231" i="2"/>
  <c r="R231" i="2"/>
  <c r="P231" i="2"/>
  <c r="BI230" i="2"/>
  <c r="BH230" i="2"/>
  <c r="BG230" i="2"/>
  <c r="BF230" i="2"/>
  <c r="T230" i="2"/>
  <c r="R230" i="2"/>
  <c r="P230" i="2"/>
  <c r="BI229" i="2"/>
  <c r="BH229" i="2"/>
  <c r="BG229" i="2"/>
  <c r="BF229" i="2"/>
  <c r="T229" i="2"/>
  <c r="R229" i="2"/>
  <c r="P229" i="2"/>
  <c r="BI228" i="2"/>
  <c r="BH228" i="2"/>
  <c r="BG228" i="2"/>
  <c r="BF228" i="2"/>
  <c r="T228" i="2"/>
  <c r="R228" i="2"/>
  <c r="P228" i="2"/>
  <c r="BI227" i="2"/>
  <c r="BH227" i="2"/>
  <c r="BG227" i="2"/>
  <c r="BF227" i="2"/>
  <c r="T227" i="2"/>
  <c r="R227" i="2"/>
  <c r="P227" i="2"/>
  <c r="BI226" i="2"/>
  <c r="BH226" i="2"/>
  <c r="BG226" i="2"/>
  <c r="BF226" i="2"/>
  <c r="T226" i="2"/>
  <c r="R226" i="2"/>
  <c r="P226" i="2"/>
  <c r="BI225" i="2"/>
  <c r="BH225" i="2"/>
  <c r="BG225" i="2"/>
  <c r="BF225" i="2"/>
  <c r="T225" i="2"/>
  <c r="R225" i="2"/>
  <c r="P225" i="2"/>
  <c r="BI224" i="2"/>
  <c r="BH224" i="2"/>
  <c r="BG224" i="2"/>
  <c r="BF224" i="2"/>
  <c r="T224" i="2"/>
  <c r="R224" i="2"/>
  <c r="P224" i="2"/>
  <c r="BI223" i="2"/>
  <c r="BH223" i="2"/>
  <c r="BG223" i="2"/>
  <c r="BF223" i="2"/>
  <c r="T223" i="2"/>
  <c r="R223" i="2"/>
  <c r="P223" i="2"/>
  <c r="BI222" i="2"/>
  <c r="BH222" i="2"/>
  <c r="BG222" i="2"/>
  <c r="BF222" i="2"/>
  <c r="T222" i="2"/>
  <c r="R222" i="2"/>
  <c r="P222" i="2"/>
  <c r="BI221" i="2"/>
  <c r="BH221" i="2"/>
  <c r="BG221" i="2"/>
  <c r="BF221" i="2"/>
  <c r="T221" i="2"/>
  <c r="R221" i="2"/>
  <c r="P221" i="2"/>
  <c r="BI220" i="2"/>
  <c r="BH220" i="2"/>
  <c r="BG220" i="2"/>
  <c r="BF220" i="2"/>
  <c r="T220" i="2"/>
  <c r="R220" i="2"/>
  <c r="P220" i="2"/>
  <c r="BI211" i="2"/>
  <c r="BH211" i="2"/>
  <c r="BG211" i="2"/>
  <c r="BF211" i="2"/>
  <c r="T211" i="2"/>
  <c r="R211" i="2"/>
  <c r="P211" i="2"/>
  <c r="BI205" i="2"/>
  <c r="BH205" i="2"/>
  <c r="BG205" i="2"/>
  <c r="BF205" i="2"/>
  <c r="T205" i="2"/>
  <c r="R205" i="2"/>
  <c r="P205" i="2"/>
  <c r="BI198" i="2"/>
  <c r="BH198" i="2"/>
  <c r="BG198" i="2"/>
  <c r="BF198" i="2"/>
  <c r="T198" i="2"/>
  <c r="R198" i="2"/>
  <c r="P198" i="2"/>
  <c r="BI192" i="2"/>
  <c r="BH192" i="2"/>
  <c r="BG192" i="2"/>
  <c r="BF192" i="2"/>
  <c r="T192" i="2"/>
  <c r="R192" i="2"/>
  <c r="P192" i="2"/>
  <c r="BI185" i="2"/>
  <c r="BH185" i="2"/>
  <c r="BG185" i="2"/>
  <c r="BF185" i="2"/>
  <c r="T185" i="2"/>
  <c r="R185" i="2"/>
  <c r="P185" i="2"/>
  <c r="BI178" i="2"/>
  <c r="BH178" i="2"/>
  <c r="BG178" i="2"/>
  <c r="BF178" i="2"/>
  <c r="T178" i="2"/>
  <c r="R178" i="2"/>
  <c r="P178" i="2"/>
  <c r="BI173" i="2"/>
  <c r="BH173" i="2"/>
  <c r="BG173" i="2"/>
  <c r="BF173" i="2"/>
  <c r="T173" i="2"/>
  <c r="R173" i="2"/>
  <c r="P173" i="2"/>
  <c r="BI167" i="2"/>
  <c r="BH167" i="2"/>
  <c r="BG167" i="2"/>
  <c r="BF167" i="2"/>
  <c r="T167" i="2"/>
  <c r="R167" i="2"/>
  <c r="P167" i="2"/>
  <c r="BI159" i="2"/>
  <c r="BH159" i="2"/>
  <c r="BG159" i="2"/>
  <c r="BF159" i="2"/>
  <c r="T159" i="2"/>
  <c r="R159" i="2"/>
  <c r="P159" i="2"/>
  <c r="BI151" i="2"/>
  <c r="BH151" i="2"/>
  <c r="BG151" i="2"/>
  <c r="BF151" i="2"/>
  <c r="T151" i="2"/>
  <c r="R151" i="2"/>
  <c r="P151" i="2"/>
  <c r="BI146" i="2"/>
  <c r="BH146" i="2"/>
  <c r="BG146" i="2"/>
  <c r="BF146" i="2"/>
  <c r="T146" i="2"/>
  <c r="R146" i="2"/>
  <c r="P146" i="2"/>
  <c r="BI140" i="2"/>
  <c r="BH140" i="2"/>
  <c r="BG140" i="2"/>
  <c r="BF140" i="2"/>
  <c r="T140" i="2"/>
  <c r="R140" i="2"/>
  <c r="P140" i="2"/>
  <c r="BI131" i="2"/>
  <c r="BH131" i="2"/>
  <c r="BG131" i="2"/>
  <c r="BF131" i="2"/>
  <c r="T131" i="2"/>
  <c r="R131" i="2"/>
  <c r="P131" i="2"/>
  <c r="BI127" i="2"/>
  <c r="BH127" i="2"/>
  <c r="BG127" i="2"/>
  <c r="BF127" i="2"/>
  <c r="T127" i="2"/>
  <c r="R127" i="2"/>
  <c r="P127" i="2"/>
  <c r="J122" i="2"/>
  <c r="F121" i="2"/>
  <c r="F119" i="2"/>
  <c r="J92" i="2"/>
  <c r="F91" i="2"/>
  <c r="F89" i="2"/>
  <c r="J21" i="2"/>
  <c r="E21" i="2"/>
  <c r="J121" i="2" s="1"/>
  <c r="J20" i="2"/>
  <c r="J18" i="2"/>
  <c r="E18" i="2"/>
  <c r="F92" i="2"/>
  <c r="J17" i="2"/>
  <c r="J12" i="2"/>
  <c r="J119" i="2" s="1"/>
  <c r="E85" i="2"/>
  <c r="L90" i="1"/>
  <c r="AM90" i="1"/>
  <c r="AM89" i="1"/>
  <c r="L89" i="1"/>
  <c r="AM87" i="1"/>
  <c r="L87" i="1"/>
  <c r="L85" i="1"/>
  <c r="L84" i="1"/>
  <c r="J267" i="2"/>
  <c r="BK284" i="2"/>
  <c r="BK242" i="2"/>
  <c r="BK260" i="2"/>
  <c r="J273" i="2"/>
  <c r="J259" i="2"/>
  <c r="J221" i="2"/>
  <c r="J310" i="2"/>
  <c r="BK298" i="2"/>
  <c r="J268" i="2"/>
  <c r="J253" i="2"/>
  <c r="J220" i="2"/>
  <c r="BK167" i="2"/>
  <c r="J244" i="2"/>
  <c r="J227" i="2"/>
  <c r="BK317" i="2"/>
  <c r="J340" i="2"/>
  <c r="J318" i="2"/>
  <c r="J248" i="2"/>
  <c r="BK340" i="2"/>
  <c r="J320" i="2"/>
  <c r="J247" i="2"/>
  <c r="J270" i="2"/>
  <c r="BK220" i="2"/>
  <c r="BK211" i="2"/>
  <c r="J272" i="2"/>
  <c r="BK225" i="2"/>
  <c r="BK309" i="2"/>
  <c r="BK303" i="2"/>
  <c r="J295" i="2"/>
  <c r="BK261" i="2"/>
  <c r="BK227" i="2"/>
  <c r="BK131" i="2"/>
  <c r="BK273" i="2"/>
  <c r="J151" i="2"/>
  <c r="J231" i="2"/>
  <c r="BK333" i="2"/>
  <c r="BK257" i="2"/>
  <c r="J234" i="2"/>
  <c r="BK140" i="2"/>
  <c r="BK313" i="2"/>
  <c r="J308" i="2"/>
  <c r="J285" i="2"/>
  <c r="J262" i="2"/>
  <c r="BK178" i="2"/>
  <c r="BK323" i="2"/>
  <c r="J280" i="2"/>
  <c r="J159" i="2"/>
  <c r="BK312" i="2"/>
  <c r="BK299" i="2"/>
  <c r="BK253" i="2"/>
  <c r="BK229" i="2"/>
  <c r="BK205" i="2"/>
  <c r="J292" i="2"/>
  <c r="J240" i="2"/>
  <c r="BK278" i="2"/>
  <c r="J323" i="2"/>
  <c r="BK256" i="2"/>
  <c r="BK283" i="2"/>
  <c r="J258" i="2"/>
  <c r="BK314" i="2"/>
  <c r="J305" i="2"/>
  <c r="J300" i="2"/>
  <c r="J279" i="2"/>
  <c r="BK263" i="2"/>
  <c r="BK249" i="2"/>
  <c r="J198" i="2"/>
  <c r="BK159" i="2"/>
  <c r="J263" i="2"/>
  <c r="J223" i="2"/>
  <c r="J261" i="2"/>
  <c r="AS94" i="1"/>
  <c r="BK319" i="2"/>
  <c r="BK258" i="2"/>
  <c r="BK228" i="2"/>
  <c r="BK335" i="2"/>
  <c r="J315" i="2"/>
  <c r="J304" i="2"/>
  <c r="BK295" i="2"/>
  <c r="J269" i="2"/>
  <c r="J233" i="2"/>
  <c r="J178" i="2"/>
  <c r="J277" i="2"/>
  <c r="J283" i="2"/>
  <c r="J232" i="2"/>
  <c r="J287" i="2"/>
  <c r="BK268" i="2"/>
  <c r="BK251" i="2"/>
  <c r="BK238" i="2"/>
  <c r="J146" i="2"/>
  <c r="BK306" i="2"/>
  <c r="J297" i="2"/>
  <c r="BK287" i="2"/>
  <c r="BK267" i="2"/>
  <c r="BK234" i="2"/>
  <c r="J317" i="2"/>
  <c r="J131" i="2"/>
  <c r="J257" i="2"/>
  <c r="J337" i="2"/>
  <c r="J271" i="2"/>
  <c r="BK239" i="2"/>
  <c r="BK339" i="2"/>
  <c r="BK318" i="2"/>
  <c r="BK307" i="2"/>
  <c r="BK300" i="2"/>
  <c r="BK288" i="2"/>
  <c r="J243" i="2"/>
  <c r="BK337" i="2"/>
  <c r="J319" i="2"/>
  <c r="J286" i="2"/>
  <c r="J226" i="2"/>
  <c r="J333" i="2"/>
  <c r="J306" i="2"/>
  <c r="J298" i="2"/>
  <c r="BK277" i="2"/>
  <c r="BK236" i="2"/>
  <c r="BK224" i="2"/>
  <c r="J211" i="2"/>
  <c r="J140" i="2"/>
  <c r="BK271" i="2"/>
  <c r="J185" i="2"/>
  <c r="BK255" i="2"/>
  <c r="BK222" i="2"/>
  <c r="J222" i="2"/>
  <c r="J290" i="2"/>
  <c r="J242" i="2"/>
  <c r="J266" i="2"/>
  <c r="BK286" i="2"/>
  <c r="BK302" i="2"/>
  <c r="J274" i="2"/>
  <c r="J254" i="2"/>
  <c r="J237" i="2"/>
  <c r="J313" i="2"/>
  <c r="J299" i="2"/>
  <c r="BK281" i="2"/>
  <c r="J264" i="2"/>
  <c r="BK254" i="2"/>
  <c r="J192" i="2"/>
  <c r="J250" i="2"/>
  <c r="BK231" i="2"/>
  <c r="BK127" i="2"/>
  <c r="BK240" i="2"/>
  <c r="J339" i="2"/>
  <c r="J316" i="2"/>
  <c r="J230" i="2"/>
  <c r="BK328" i="2"/>
  <c r="J312" i="2"/>
  <c r="J303" i="2"/>
  <c r="J291" i="2"/>
  <c r="BK237" i="2"/>
  <c r="BK324" i="2"/>
  <c r="BK291" i="2"/>
  <c r="BK279" i="2"/>
  <c r="BK315" i="2"/>
  <c r="J309" i="2"/>
  <c r="J296" i="2"/>
  <c r="J289" i="2"/>
  <c r="BK250" i="2"/>
  <c r="J225" i="2"/>
  <c r="BK221" i="2"/>
  <c r="J173" i="2"/>
  <c r="BK232" i="2"/>
  <c r="BK304" i="2"/>
  <c r="BK292" i="2"/>
  <c r="BK265" i="2"/>
  <c r="BK248" i="2"/>
  <c r="BK173" i="2"/>
  <c r="BK259" i="2"/>
  <c r="BK230" i="2"/>
  <c r="J321" i="2"/>
  <c r="BK226" i="2"/>
  <c r="BK326" i="2"/>
  <c r="BK264" i="2"/>
  <c r="J252" i="2"/>
  <c r="J324" i="2"/>
  <c r="BK311" i="2"/>
  <c r="J281" i="2"/>
  <c r="J236" i="2"/>
  <c r="BK325" i="2"/>
  <c r="BK289" i="2"/>
  <c r="J229" i="2"/>
  <c r="J326" i="2"/>
  <c r="BK308" i="2"/>
  <c r="BK297" i="2"/>
  <c r="BK290" i="2"/>
  <c r="BK252" i="2"/>
  <c r="BK235" i="2"/>
  <c r="BK185" i="2"/>
  <c r="BK270" i="2"/>
  <c r="BK282" i="2"/>
  <c r="J238" i="2"/>
  <c r="J278" i="2"/>
  <c r="BK293" i="2"/>
  <c r="J256" i="2"/>
  <c r="BK198" i="2"/>
  <c r="J311" i="2"/>
  <c r="BK301" i="2"/>
  <c r="J294" i="2"/>
  <c r="BK272" i="2"/>
  <c r="J245" i="2"/>
  <c r="BK274" i="2"/>
  <c r="BK241" i="2"/>
  <c r="J282" i="2"/>
  <c r="BK243" i="2"/>
  <c r="J335" i="2"/>
  <c r="BK262" i="2"/>
  <c r="BK247" i="2"/>
  <c r="J205" i="2"/>
  <c r="BK321" i="2"/>
  <c r="BK310" i="2"/>
  <c r="BK296" i="2"/>
  <c r="J284" i="2"/>
  <c r="J275" i="2"/>
  <c r="BK151" i="2"/>
  <c r="BK322" i="2"/>
  <c r="J235" i="2"/>
  <c r="J328" i="2"/>
  <c r="J314" i="2"/>
  <c r="BK305" i="2"/>
  <c r="BK294" i="2"/>
  <c r="J251" i="2"/>
  <c r="BK223" i="2"/>
  <c r="J167" i="2"/>
  <c r="BK316" i="2"/>
  <c r="J127" i="2"/>
  <c r="J241" i="2"/>
  <c r="BK266" i="2"/>
  <c r="J288" i="2"/>
  <c r="BK269" i="2"/>
  <c r="J249" i="2"/>
  <c r="J224" i="2"/>
  <c r="J307" i="2"/>
  <c r="J302" i="2"/>
  <c r="J293" i="2"/>
  <c r="BK275" i="2"/>
  <c r="J255" i="2"/>
  <c r="BK233" i="2"/>
  <c r="BK146" i="2"/>
  <c r="J260" i="2"/>
  <c r="BK320" i="2"/>
  <c r="J228" i="2"/>
  <c r="J325" i="2"/>
  <c r="J301" i="2"/>
  <c r="BK280" i="2"/>
  <c r="J239" i="2"/>
  <c r="BK245" i="2"/>
  <c r="J322" i="2"/>
  <c r="BK285" i="2"/>
  <c r="J265" i="2"/>
  <c r="BK244" i="2"/>
  <c r="BK192" i="2"/>
  <c r="P177" i="2" l="1"/>
  <c r="BK177" i="2"/>
  <c r="J177" i="2" s="1"/>
  <c r="J99" i="2" s="1"/>
  <c r="BK126" i="2"/>
  <c r="T177" i="2"/>
  <c r="P126" i="2"/>
  <c r="R219" i="2"/>
  <c r="T126" i="2"/>
  <c r="R276" i="2"/>
  <c r="T150" i="2"/>
  <c r="T246" i="2"/>
  <c r="BK327" i="2"/>
  <c r="J327" i="2"/>
  <c r="J104" i="2" s="1"/>
  <c r="BK150" i="2"/>
  <c r="J150" i="2" s="1"/>
  <c r="J98" i="2" s="1"/>
  <c r="R177" i="2"/>
  <c r="BK246" i="2"/>
  <c r="J246" i="2" s="1"/>
  <c r="J102" i="2" s="1"/>
  <c r="T327" i="2"/>
  <c r="R126" i="2"/>
  <c r="P219" i="2"/>
  <c r="R246" i="2"/>
  <c r="R327" i="2"/>
  <c r="R150" i="2"/>
  <c r="T219" i="2"/>
  <c r="P246" i="2"/>
  <c r="P276" i="2"/>
  <c r="P327" i="2"/>
  <c r="BK338" i="2"/>
  <c r="J338" i="2"/>
  <c r="J105" i="2" s="1"/>
  <c r="P150" i="2"/>
  <c r="BK219" i="2"/>
  <c r="J219" i="2" s="1"/>
  <c r="J101" i="2" s="1"/>
  <c r="BK276" i="2"/>
  <c r="J276" i="2" s="1"/>
  <c r="J103" i="2" s="1"/>
  <c r="T276" i="2"/>
  <c r="R338" i="2"/>
  <c r="BE192" i="2"/>
  <c r="BE227" i="2"/>
  <c r="BE231" i="2"/>
  <c r="BE261" i="2"/>
  <c r="BE268" i="2"/>
  <c r="BE270" i="2"/>
  <c r="BE279" i="2"/>
  <c r="BE286" i="2"/>
  <c r="BE300" i="2"/>
  <c r="BE301" i="2"/>
  <c r="BE310" i="2"/>
  <c r="BE311" i="2"/>
  <c r="BE313" i="2"/>
  <c r="BE317" i="2"/>
  <c r="BE320" i="2"/>
  <c r="BE322" i="2"/>
  <c r="BE324" i="2"/>
  <c r="BE326" i="2"/>
  <c r="BE328" i="2"/>
  <c r="BE335" i="2"/>
  <c r="BE178" i="2"/>
  <c r="BE232" i="2"/>
  <c r="BE255" i="2"/>
  <c r="BE257" i="2"/>
  <c r="BE258" i="2"/>
  <c r="BE282" i="2"/>
  <c r="BE316" i="2"/>
  <c r="J89" i="2"/>
  <c r="E115" i="2"/>
  <c r="F122" i="2"/>
  <c r="BE146" i="2"/>
  <c r="BE173" i="2"/>
  <c r="BE185" i="2"/>
  <c r="BE228" i="2"/>
  <c r="BE229" i="2"/>
  <c r="BE239" i="2"/>
  <c r="BE254" i="2"/>
  <c r="BE259" i="2"/>
  <c r="BE283" i="2"/>
  <c r="BE293" i="2"/>
  <c r="BE302" i="2"/>
  <c r="BE304" i="2"/>
  <c r="BE305" i="2"/>
  <c r="BE306" i="2"/>
  <c r="BE307" i="2"/>
  <c r="BE309" i="2"/>
  <c r="BE312" i="2"/>
  <c r="BE314" i="2"/>
  <c r="BE337" i="2"/>
  <c r="BE211" i="2"/>
  <c r="BE223" i="2"/>
  <c r="BE226" i="2"/>
  <c r="BE235" i="2"/>
  <c r="BE241" i="2"/>
  <c r="BE269" i="2"/>
  <c r="BE278" i="2"/>
  <c r="BE281" i="2"/>
  <c r="BE333" i="2"/>
  <c r="BE339" i="2"/>
  <c r="BE340" i="2"/>
  <c r="BE253" i="2"/>
  <c r="BE275" i="2"/>
  <c r="BE224" i="2"/>
  <c r="BE238" i="2"/>
  <c r="BE251" i="2"/>
  <c r="BE262" i="2"/>
  <c r="BE285" i="2"/>
  <c r="BE288" i="2"/>
  <c r="BE323" i="2"/>
  <c r="BE325" i="2"/>
  <c r="J91" i="2"/>
  <c r="BE140" i="2"/>
  <c r="BE220" i="2"/>
  <c r="BE233" i="2"/>
  <c r="BE236" i="2"/>
  <c r="BE240" i="2"/>
  <c r="BE256" i="2"/>
  <c r="BE264" i="2"/>
  <c r="BE266" i="2"/>
  <c r="BE284" i="2"/>
  <c r="BE127" i="2"/>
  <c r="BE221" i="2"/>
  <c r="BE222" i="2"/>
  <c r="BE230" i="2"/>
  <c r="BE250" i="2"/>
  <c r="BE260" i="2"/>
  <c r="BE271" i="2"/>
  <c r="BE274" i="2"/>
  <c r="BE287" i="2"/>
  <c r="BE289" i="2"/>
  <c r="BE290" i="2"/>
  <c r="BE291" i="2"/>
  <c r="BE308" i="2"/>
  <c r="BE131" i="2"/>
  <c r="BE151" i="2"/>
  <c r="BE159" i="2"/>
  <c r="BE167" i="2"/>
  <c r="BE242" i="2"/>
  <c r="BE243" i="2"/>
  <c r="BE245" i="2"/>
  <c r="BE247" i="2"/>
  <c r="BE252" i="2"/>
  <c r="BE263" i="2"/>
  <c r="BE267" i="2"/>
  <c r="BE277" i="2"/>
  <c r="BE280" i="2"/>
  <c r="BE292" i="2"/>
  <c r="BE294" i="2"/>
  <c r="BE295" i="2"/>
  <c r="BE296" i="2"/>
  <c r="BE297" i="2"/>
  <c r="BE298" i="2"/>
  <c r="BE299" i="2"/>
  <c r="BE303" i="2"/>
  <c r="BE237" i="2"/>
  <c r="BE244" i="2"/>
  <c r="BE273" i="2"/>
  <c r="BE318" i="2"/>
  <c r="BE319" i="2"/>
  <c r="BE321" i="2"/>
  <c r="BE205" i="2"/>
  <c r="BE225" i="2"/>
  <c r="BE248" i="2"/>
  <c r="BE272" i="2"/>
  <c r="BE315" i="2"/>
  <c r="BE198" i="2"/>
  <c r="BE234" i="2"/>
  <c r="BE249" i="2"/>
  <c r="BE265" i="2"/>
  <c r="F35" i="2"/>
  <c r="BB95" i="1" s="1"/>
  <c r="BB94" i="1" s="1"/>
  <c r="AX94" i="1" s="1"/>
  <c r="F34" i="2"/>
  <c r="BA95" i="1" s="1"/>
  <c r="BA94" i="1" s="1"/>
  <c r="AW94" i="1" s="1"/>
  <c r="AK30" i="1" s="1"/>
  <c r="F37" i="2"/>
  <c r="BD95" i="1"/>
  <c r="BD94" i="1" s="1"/>
  <c r="W33" i="1" s="1"/>
  <c r="F36" i="2"/>
  <c r="BC95" i="1"/>
  <c r="BC94" i="1" s="1"/>
  <c r="AY94" i="1" s="1"/>
  <c r="J34" i="2"/>
  <c r="AW95" i="1"/>
  <c r="P218" i="2" l="1"/>
  <c r="P125" i="2" s="1"/>
  <c r="AU95" i="1" s="1"/>
  <c r="AU94" i="1" s="1"/>
  <c r="R218" i="2"/>
  <c r="T218" i="2"/>
  <c r="T125" i="2"/>
  <c r="R125" i="2"/>
  <c r="BK218" i="2"/>
  <c r="J218" i="2" s="1"/>
  <c r="J100" i="2" s="1"/>
  <c r="J126" i="2"/>
  <c r="J97" i="2"/>
  <c r="W32" i="1"/>
  <c r="W30" i="1"/>
  <c r="F33" i="2"/>
  <c r="AZ95" i="1" s="1"/>
  <c r="AZ94" i="1" s="1"/>
  <c r="W29" i="1" s="1"/>
  <c r="W31" i="1"/>
  <c r="J33" i="2"/>
  <c r="AV95" i="1" s="1"/>
  <c r="AT95" i="1" s="1"/>
  <c r="BK125" i="2" l="1"/>
  <c r="J125" i="2" s="1"/>
  <c r="J30" i="2" s="1"/>
  <c r="AG95" i="1" s="1"/>
  <c r="AG94" i="1" s="1"/>
  <c r="AK26" i="1" s="1"/>
  <c r="AK35" i="1" s="1"/>
  <c r="AV94" i="1"/>
  <c r="AK29" i="1" s="1"/>
  <c r="J39" i="2" l="1"/>
  <c r="J96" i="2"/>
  <c r="AN95" i="1"/>
  <c r="AT94" i="1"/>
  <c r="AN94" i="1"/>
</calcChain>
</file>

<file path=xl/sharedStrings.xml><?xml version="1.0" encoding="utf-8"?>
<sst xmlns="http://schemas.openxmlformats.org/spreadsheetml/2006/main" count="2824" uniqueCount="659">
  <si>
    <t>Export Komplet</t>
  </si>
  <si>
    <t/>
  </si>
  <si>
    <t>2.0</t>
  </si>
  <si>
    <t>ZAMOK</t>
  </si>
  <si>
    <t>False</t>
  </si>
  <si>
    <t>{47711747-260e-470d-9fe6-82a29ee30d25}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</si>
  <si>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</si>
  <si>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</si>
  <si>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</si>
  <si>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</si>
  <si>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</si>
  <si>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</si>
  <si>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</si>
  <si>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</si>
  <si>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OR_PHA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</si>
  <si>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</si>
  <si>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</si>
  <si>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Pravidelný servis, revize a údržba automatických dveří, rolovacích mříží, sekčních vrat a pohonů v obvodu OŘ PHA 2024-20</t>
  </si>
  <si>
    <t>KSO:</t>
  </si>
  <si>
    <t>CC-CZ:</t>
  </si>
  <si>
    <t>Místo:</t>
  </si>
  <si>
    <t>obvod OŘ Praha</t>
  </si>
  <si>
    <t>Datum:</t>
  </si>
  <si>
    <t>6. 5. 2024</t>
  </si>
  <si>
    <t>Zadavatel:</t>
  </si>
  <si>
    <t>IČ:</t>
  </si>
  <si>
    <t>70994234</t>
  </si>
  <si>
    <t>Správa železnic, státní organizace</t>
  </si>
  <si>
    <t>DIČ:</t>
  </si>
  <si>
    <t>CZ70994234</t>
  </si>
  <si>
    <t>Uchazeč:</t>
  </si>
  <si>
    <t>Vyplň údaj</t>
  </si>
  <si>
    <t>Projektant:</t>
  </si>
  <si>
    <t xml:space="preserve"> </t>
  </si>
  <si>
    <t>True</t>
  </si>
  <si>
    <t>Zpracovatel:</t>
  </si>
  <si>
    <t>L. Ulrich, DiS.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</si>
  <si>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</si>
  <si>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</si>
  <si>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</si>
  <si>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</si>
  <si>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</si>
  <si>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</si>
  <si>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</si>
  <si>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</si>
  <si>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</si>
  <si>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</si>
  <si>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</si>
  <si>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</si>
  <si>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</si>
  <si>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</si>
  <si>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</si>
  <si>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</si>
  <si>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</si>
  <si>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</si>
  <si>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</si>
  <si>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</si>
  <si>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</si>
  <si>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</si>
  <si>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</si>
  <si>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</si>
  <si>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</si>
  <si>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</si>
  <si>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</si>
  <si>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</si>
  <si>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</si>
  <si>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</si>
  <si>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</si>
  <si>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</si>
  <si>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</si>
  <si>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</si>
  <si>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</si>
  <si>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</si>
  <si>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</si>
  <si>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</si>
  <si>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</si>
  <si>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</si>
  <si>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</si>
  <si>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</si>
  <si>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</si>
  <si>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</si>
  <si>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</si>
  <si>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</si>
  <si>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Pravidelný servis, revize a údržba automatických dveří, rolovacích mříží, sekčních vrat a pohonů v o</t>
  </si>
  <si>
    <t>STA</t>
  </si>
  <si>
    <t>1</t>
  </si>
  <si>
    <t>{00264997-412a-4862-a4a0-c27bffe3ffcf}</t>
  </si>
  <si>
    <t>2</t>
  </si>
  <si>
    <t>Objekt:</t>
  </si>
  <si>
    <t>L. Ulrich, DiS</t>
  </si>
  <si>
    <t>Kód dílu - Popis</t>
  </si>
  <si>
    <t>Cena celkem [CZK]</t>
  </si>
  <si>
    <t>-1</t>
  </si>
  <si>
    <t>AD-S - Pravidelný servis a revize automatických dveří</t>
  </si>
  <si>
    <t>RM-S - Pravidelný servis a revize rolovacích mříží</t>
  </si>
  <si>
    <t>SV-S - Pravidelný servis a revize sekčních vrat, automatických pohonů křídlových a posuvných bran</t>
  </si>
  <si>
    <t>A1 - Materiál</t>
  </si>
  <si>
    <t xml:space="preserve">    RM - Rolovací mříže</t>
  </si>
  <si>
    <t xml:space="preserve">    AD - Automatické dveře</t>
  </si>
  <si>
    <t xml:space="preserve">    SV - Sekční vrata, křídlové pohony, posuvné brány</t>
  </si>
  <si>
    <t>02 - Výjezdy, práce a zkoušky</t>
  </si>
  <si>
    <t>03 - Odvoz a likvidace odpadu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</si>
  <si>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</si>
  <si>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</si>
  <si>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</si>
  <si>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</si>
  <si>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</si>
  <si>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</si>
  <si>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</si>
  <si>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</si>
  <si>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</si>
  <si>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</si>
  <si>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</si>
  <si>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AD-S</t>
  </si>
  <si>
    <t>Pravidelný servis a revize automatických dveří</t>
  </si>
  <si>
    <t>ROZPOCET</t>
  </si>
  <si>
    <t>K</t>
  </si>
  <si>
    <t>AD1</t>
  </si>
  <si>
    <t>Automatické dveře do 2m2 včetně elektroinstalace, bezpečnostních prvků a ostatního příslušenství</t>
  </si>
  <si>
    <t>kus</t>
  </si>
  <si>
    <t>4</t>
  </si>
  <si>
    <t>-897951687</t>
  </si>
  <si>
    <t>P</t>
  </si>
  <si>
    <t>Poznámka k položce:_x000D_
Jedná se o paušální poplatek za pravidelnou preventivní údržbu a servis dle plánu údržby včetně dopravy na místo. U dvoukřídlých dveří se započítává do limitu velikosti jako pár._x000D__x000D_
_x000D__x000D_
Cena nezahrnuje spotřební materiál a náhradní díly.</t>
  </si>
  <si>
    <t>VV</t>
  </si>
  <si>
    <t>5*2"rezerva, 2x ročně"</t>
  </si>
  <si>
    <t>10*2 'Přepočtené koeficientem množství</t>
  </si>
  <si>
    <t>AD2</t>
  </si>
  <si>
    <t>Automatické dveře přes 2m2 do 5m2 včetně elektroinstalace, bezpečnostních prvků a ostatního příslušenství</t>
  </si>
  <si>
    <t>1650056577</t>
  </si>
  <si>
    <t>12*2"provoz I., 2x ročně"</t>
  </si>
  <si>
    <t>9*2"Provoz II., 2x ročně"</t>
  </si>
  <si>
    <t>8*2"Provoz III., 2x ročně"</t>
  </si>
  <si>
    <t>9*2"Provoz IV., 2x ročně"</t>
  </si>
  <si>
    <t>Součet</t>
  </si>
  <si>
    <t>86*2 'Přepočtené koeficientem množství</t>
  </si>
  <si>
    <t>3</t>
  </si>
  <si>
    <t>AD3</t>
  </si>
  <si>
    <t>Automatické dveře přes 5m2 do 10m2 včetně elektroinstalace, bezpečnostních prvků a ostatního příslušenství</t>
  </si>
  <si>
    <t>1754836916</t>
  </si>
  <si>
    <t>5*2"Provoz IV., 2x ročně"</t>
  </si>
  <si>
    <t>20*2 'Přepočtené koeficientem množství</t>
  </si>
  <si>
    <t>AD4</t>
  </si>
  <si>
    <t>Automatické dveře přes 10m2 včetně elektroinstalace, bezpečnostních prvků a ostatního příslušenství</t>
  </si>
  <si>
    <t>-567056454</t>
  </si>
  <si>
    <t>1*2"rezerva, 2x ročně"</t>
  </si>
  <si>
    <t>2*2 'Přepočtené koeficientem množství</t>
  </si>
  <si>
    <t>RM-S</t>
  </si>
  <si>
    <t>Pravidelný servis a revize rolovacích mříží</t>
  </si>
  <si>
    <t>5</t>
  </si>
  <si>
    <t>AM1</t>
  </si>
  <si>
    <t>Rolovací mříž do 10m2 včetně elektroinstalace, bezpečnostních prvků a ostatního příslušenství</t>
  </si>
  <si>
    <t>1872566228</t>
  </si>
  <si>
    <t>Poznámka k položce:_x000D_
Jedná se o paušální poplatek za pravidelnou preventivní údržbu a servis dle plánu údržby včetně dopravy na místo._x000D__x000D_
_x000D__x000D_
Cena nezahrnuje spotřební materiál a náhradní díly.</t>
  </si>
  <si>
    <t>1*2"Provoz I., 2x ročně"</t>
  </si>
  <si>
    <t>2*2"Provoz III., 2x ročně"</t>
  </si>
  <si>
    <t>38*2"Provoz IV., 2x ročně"</t>
  </si>
  <si>
    <t>92*2 'Přepočtené koeficientem množství</t>
  </si>
  <si>
    <t>6</t>
  </si>
  <si>
    <t>AM2</t>
  </si>
  <si>
    <t>Rolovací mříž přes 10m2 do 20m2 včetně elektroinstalace, bezpečnostních prvků a ostatního příslušenství</t>
  </si>
  <si>
    <t>654257954</t>
  </si>
  <si>
    <t>5*2"provoz I., 2x ročně"</t>
  </si>
  <si>
    <t>7*2"Provoz III., 2x ročně"</t>
  </si>
  <si>
    <t>17*2"Provoz IV., 2x ročně"</t>
  </si>
  <si>
    <t>68*2 'Přepočtené koeficientem množství</t>
  </si>
  <si>
    <t>7</t>
  </si>
  <si>
    <t>AM3</t>
  </si>
  <si>
    <t>Rolovací mříž přes 20m2 do 50m2 včetně elektroinstalace, bezpečnostních prvků a ostatního příslušenství</t>
  </si>
  <si>
    <t>-2041246368</t>
  </si>
  <si>
    <t>1*2"Provoz III., 2x ročně"</t>
  </si>
  <si>
    <t>2*2"rezerva, 2x ročně"</t>
  </si>
  <si>
    <t>6*2 'Přepočtené koeficientem množství</t>
  </si>
  <si>
    <t>8</t>
  </si>
  <si>
    <t>AM4</t>
  </si>
  <si>
    <t>Rolovací mříž přes 50m2 včetně elektroinstalace, bezpečnostních prvků a ostatního příslušenství</t>
  </si>
  <si>
    <t>2702667</t>
  </si>
  <si>
    <t>SV-S</t>
  </si>
  <si>
    <t>Pravidelný servis a revize sekčních vrat, automatických pohonů křídlových a posuvných bran</t>
  </si>
  <si>
    <t>9</t>
  </si>
  <si>
    <t>SV1</t>
  </si>
  <si>
    <t>Sekční vrata do 10m2 včetně elektroinstalace, bezpečnostních prvků a ostatního příslušenství</t>
  </si>
  <si>
    <t>-1861751782</t>
  </si>
  <si>
    <t>13*2"Provoz I., 2x ročně"</t>
  </si>
  <si>
    <t>40*2 'Přepočtené koeficientem množství</t>
  </si>
  <si>
    <t>10</t>
  </si>
  <si>
    <t>SV2</t>
  </si>
  <si>
    <t>Sekční vrata nad 10m2 včetně elektroinstalace, bezpečnostních prvků a ostatního příslušenství</t>
  </si>
  <si>
    <t>1109328627</t>
  </si>
  <si>
    <t>19*2"Provoz II., 2x ročně"</t>
  </si>
  <si>
    <t>4*2"Provoz III., 2x ročně"</t>
  </si>
  <si>
    <t>56*2 'Přepočtené koeficientem množství</t>
  </si>
  <si>
    <t>11</t>
  </si>
  <si>
    <t>AB1</t>
  </si>
  <si>
    <t>Automatický pohon jednokřídlové brány včetně elektroinstalace, bezpečnostních prvků a ostatního příslušenství</t>
  </si>
  <si>
    <t>-22243570</t>
  </si>
  <si>
    <t>8*2 'Přepočtené koeficientem množství</t>
  </si>
  <si>
    <t>AB2</t>
  </si>
  <si>
    <t>Automatický pohon dvoukřídlové brány včetně elektroinstalace, bezpečnostních prvků a ostatního příslušenství</t>
  </si>
  <si>
    <t>-1668591821</t>
  </si>
  <si>
    <t>4*2"Provoz I., 2x ročně"</t>
  </si>
  <si>
    <t>2*2"Provoz II., 2x ročně"</t>
  </si>
  <si>
    <t>3*2"rezerva, 2x ročně"</t>
  </si>
  <si>
    <t>18*2 'Přepočtené koeficientem množství</t>
  </si>
  <si>
    <t>13</t>
  </si>
  <si>
    <t>AB3</t>
  </si>
  <si>
    <t>Automatický pohon posuvné brány do 4m včetně elektroinstalace, bezpečnostních prvků a ostatního příslušenství</t>
  </si>
  <si>
    <t>2026902080</t>
  </si>
  <si>
    <t>1*2"Provoz II., 2x ročně"</t>
  </si>
  <si>
    <t>14</t>
  </si>
  <si>
    <t>AB4</t>
  </si>
  <si>
    <t>Automatický pohon posuvné brány přes 4m včetně elektroinstalace, bezpečnostních prvků a ostatního příslušenství</t>
  </si>
  <si>
    <t>-773930700</t>
  </si>
  <si>
    <t>14*2 'Přepočtené koeficientem množství</t>
  </si>
  <si>
    <t>A1</t>
  </si>
  <si>
    <t>Materiál</t>
  </si>
  <si>
    <t>RM</t>
  </si>
  <si>
    <t>Rolovací mříže</t>
  </si>
  <si>
    <t>15</t>
  </si>
  <si>
    <t>M</t>
  </si>
  <si>
    <t>RM8</t>
  </si>
  <si>
    <t>Elektrický pohon rolovací mříže</t>
  </si>
  <si>
    <t>-1068913123</t>
  </si>
  <si>
    <t>16</t>
  </si>
  <si>
    <t>RM8.1</t>
  </si>
  <si>
    <t>Řídící jednotka rolovací mříže</t>
  </si>
  <si>
    <t>211522306</t>
  </si>
  <si>
    <t>17</t>
  </si>
  <si>
    <t>RM8.2</t>
  </si>
  <si>
    <t>Síťový zdroj</t>
  </si>
  <si>
    <t>1955784835</t>
  </si>
  <si>
    <t>18</t>
  </si>
  <si>
    <t>RM20</t>
  </si>
  <si>
    <t>Pohybové čidlo/fotobuňka</t>
  </si>
  <si>
    <t>223820922</t>
  </si>
  <si>
    <t>19</t>
  </si>
  <si>
    <t>RM21</t>
  </si>
  <si>
    <t>Nouzové tlačítko k otevření mříže</t>
  </si>
  <si>
    <t>-466985126</t>
  </si>
  <si>
    <t>20</t>
  </si>
  <si>
    <t>RM22</t>
  </si>
  <si>
    <t>Záložní baterie</t>
  </si>
  <si>
    <t>565128248</t>
  </si>
  <si>
    <t>RM17</t>
  </si>
  <si>
    <t>Klíčový spínač</t>
  </si>
  <si>
    <t>945811421</t>
  </si>
  <si>
    <t>22</t>
  </si>
  <si>
    <t>RM18</t>
  </si>
  <si>
    <t>Zámek včetně vložky</t>
  </si>
  <si>
    <t>-1807134321</t>
  </si>
  <si>
    <t>23</t>
  </si>
  <si>
    <t>RM19</t>
  </si>
  <si>
    <t>Dálkový ovladač</t>
  </si>
  <si>
    <t>-457718799</t>
  </si>
  <si>
    <t>24</t>
  </si>
  <si>
    <t>Klínový nebo ozubený řemen</t>
  </si>
  <si>
    <t>m</t>
  </si>
  <si>
    <t>-27503989</t>
  </si>
  <si>
    <t>25</t>
  </si>
  <si>
    <t>RM1</t>
  </si>
  <si>
    <t>Boční kryt</t>
  </si>
  <si>
    <t>-162436223</t>
  </si>
  <si>
    <t>26</t>
  </si>
  <si>
    <t>RM2</t>
  </si>
  <si>
    <t>Vodící válec</t>
  </si>
  <si>
    <t>-1275929033</t>
  </si>
  <si>
    <t>27</t>
  </si>
  <si>
    <t>RM3</t>
  </si>
  <si>
    <t>Konzola s ložiskem</t>
  </si>
  <si>
    <t>370763371</t>
  </si>
  <si>
    <t>28</t>
  </si>
  <si>
    <t>RM4</t>
  </si>
  <si>
    <t>Stavitelná krytka</t>
  </si>
  <si>
    <t>-678513492</t>
  </si>
  <si>
    <t>29</t>
  </si>
  <si>
    <t>RM5</t>
  </si>
  <si>
    <t>Osmihranná hřídel</t>
  </si>
  <si>
    <t>-2043639462</t>
  </si>
  <si>
    <t>30</t>
  </si>
  <si>
    <t>RM6</t>
  </si>
  <si>
    <t>Fixační profil</t>
  </si>
  <si>
    <t>-711735950</t>
  </si>
  <si>
    <t>31</t>
  </si>
  <si>
    <t>RM7</t>
  </si>
  <si>
    <t>Roletová schránka</t>
  </si>
  <si>
    <t>1038643132</t>
  </si>
  <si>
    <t>32</t>
  </si>
  <si>
    <t>RM9</t>
  </si>
  <si>
    <t>Distanční kroužek</t>
  </si>
  <si>
    <t>-2123323543</t>
  </si>
  <si>
    <t>33</t>
  </si>
  <si>
    <t>RM10</t>
  </si>
  <si>
    <t>Vodící lišta</t>
  </si>
  <si>
    <t>-1305853290</t>
  </si>
  <si>
    <t>34</t>
  </si>
  <si>
    <t>RM11</t>
  </si>
  <si>
    <t>Mřížový a výztužný profil</t>
  </si>
  <si>
    <t>-512102580</t>
  </si>
  <si>
    <t>35</t>
  </si>
  <si>
    <t>RM12</t>
  </si>
  <si>
    <t>Boční pojezd</t>
  </si>
  <si>
    <t>-1270966785</t>
  </si>
  <si>
    <t>36</t>
  </si>
  <si>
    <t>RM13</t>
  </si>
  <si>
    <t>Koncový profil</t>
  </si>
  <si>
    <t>-1035948744</t>
  </si>
  <si>
    <t>37</t>
  </si>
  <si>
    <t>RM14</t>
  </si>
  <si>
    <t>Pádová brzda</t>
  </si>
  <si>
    <t>1555975484</t>
  </si>
  <si>
    <t>38</t>
  </si>
  <si>
    <t>RM15</t>
  </si>
  <si>
    <t>Těsnící gumová lišta</t>
  </si>
  <si>
    <t>-1181855659</t>
  </si>
  <si>
    <t>39</t>
  </si>
  <si>
    <t>RM16</t>
  </si>
  <si>
    <t>Kartáčové těsnění</t>
  </si>
  <si>
    <t>-990313593</t>
  </si>
  <si>
    <t>40</t>
  </si>
  <si>
    <t>Mazací náplň pro ložiska aj.</t>
  </si>
  <si>
    <t>g</t>
  </si>
  <si>
    <t>-2081905890</t>
  </si>
  <si>
    <t>AD</t>
  </si>
  <si>
    <t>Automatické dveře</t>
  </si>
  <si>
    <t>41</t>
  </si>
  <si>
    <t>1775943022</t>
  </si>
  <si>
    <t>42</t>
  </si>
  <si>
    <t>Elektrický pohon automatických dveří</t>
  </si>
  <si>
    <t>-415646204</t>
  </si>
  <si>
    <t>43</t>
  </si>
  <si>
    <t>AD22</t>
  </si>
  <si>
    <t>Řídící jednotka pohonu</t>
  </si>
  <si>
    <t>-29903672</t>
  </si>
  <si>
    <t>44</t>
  </si>
  <si>
    <t>AD18</t>
  </si>
  <si>
    <t>-1280782518</t>
  </si>
  <si>
    <t>45</t>
  </si>
  <si>
    <t>AD11</t>
  </si>
  <si>
    <t>Pohybové čidlo</t>
  </si>
  <si>
    <t>1393239507</t>
  </si>
  <si>
    <t>46</t>
  </si>
  <si>
    <t>AD11.1</t>
  </si>
  <si>
    <t>Kombinované programovatelné čidlo (např. RIC 290 GC)</t>
  </si>
  <si>
    <t>1737956817</t>
  </si>
  <si>
    <t>47</t>
  </si>
  <si>
    <t>AD19</t>
  </si>
  <si>
    <t>Světelná závora</t>
  </si>
  <si>
    <t>220008529</t>
  </si>
  <si>
    <t>48</t>
  </si>
  <si>
    <t>AD12</t>
  </si>
  <si>
    <t>-1891156040</t>
  </si>
  <si>
    <t>49</t>
  </si>
  <si>
    <t>AD5</t>
  </si>
  <si>
    <t>206745885</t>
  </si>
  <si>
    <t>50</t>
  </si>
  <si>
    <t>AD6</t>
  </si>
  <si>
    <t>736318875</t>
  </si>
  <si>
    <t>51</t>
  </si>
  <si>
    <t>AD6.1</t>
  </si>
  <si>
    <t>Elektro - mechanický zámek</t>
  </si>
  <si>
    <t>-568633032</t>
  </si>
  <si>
    <t>52</t>
  </si>
  <si>
    <t>AD7</t>
  </si>
  <si>
    <t>Elektronický programový přepínač</t>
  </si>
  <si>
    <t>-1070817164</t>
  </si>
  <si>
    <t>53</t>
  </si>
  <si>
    <t>AD8</t>
  </si>
  <si>
    <t>Klíčový programový přepínač</t>
  </si>
  <si>
    <t>-919916824</t>
  </si>
  <si>
    <t>54</t>
  </si>
  <si>
    <t>AD9</t>
  </si>
  <si>
    <t>Nouzové tlačítko k otevření dveří</t>
  </si>
  <si>
    <t>-266703439</t>
  </si>
  <si>
    <t>55</t>
  </si>
  <si>
    <t>1002097671</t>
  </si>
  <si>
    <t>56</t>
  </si>
  <si>
    <t>859118430</t>
  </si>
  <si>
    <t>57</t>
  </si>
  <si>
    <t>-210059991</t>
  </si>
  <si>
    <t>58</t>
  </si>
  <si>
    <t>AD10</t>
  </si>
  <si>
    <t>Podlahové vodítko pro posuvné křídlo</t>
  </si>
  <si>
    <t>-428820082</t>
  </si>
  <si>
    <t>59</t>
  </si>
  <si>
    <t>AD13</t>
  </si>
  <si>
    <t>Kabelová průchodka nebo přechod</t>
  </si>
  <si>
    <t>-1239140725</t>
  </si>
  <si>
    <t>60</t>
  </si>
  <si>
    <t>AD14</t>
  </si>
  <si>
    <t>Protiplech k otevírači</t>
  </si>
  <si>
    <t>-825867157</t>
  </si>
  <si>
    <t>61</t>
  </si>
  <si>
    <t>AD15</t>
  </si>
  <si>
    <t>Vozík posuvného křídla</t>
  </si>
  <si>
    <t>-57748687</t>
  </si>
  <si>
    <t>62</t>
  </si>
  <si>
    <t>AD16</t>
  </si>
  <si>
    <t>Protikladka vozíku</t>
  </si>
  <si>
    <t>-59504104</t>
  </si>
  <si>
    <t>63</t>
  </si>
  <si>
    <t>AD17</t>
  </si>
  <si>
    <t>Rolna vozíku</t>
  </si>
  <si>
    <t>-1870059164</t>
  </si>
  <si>
    <t>64</t>
  </si>
  <si>
    <t>AD17.1</t>
  </si>
  <si>
    <t>Skleněná bezpečnostní výplň automatických dveří (bezp. zasklení) včetně informačních a bezpečnostních polepů</t>
  </si>
  <si>
    <t>m2</t>
  </si>
  <si>
    <t>-853086820</t>
  </si>
  <si>
    <t>65</t>
  </si>
  <si>
    <t>AD17.2</t>
  </si>
  <si>
    <t>Kompletní dveřní křídlo včetně bezpečnostní výplně, rámu, lišt, profilů, kladek a úchytů automatických dveří včetně informačních a bezpečnostních polepů</t>
  </si>
  <si>
    <t>1158312965</t>
  </si>
  <si>
    <t>66</t>
  </si>
  <si>
    <t>AD20</t>
  </si>
  <si>
    <t>Vratná kladka motoru</t>
  </si>
  <si>
    <t>-501312603</t>
  </si>
  <si>
    <t>67</t>
  </si>
  <si>
    <t>AD21</t>
  </si>
  <si>
    <t>Koncový doraz</t>
  </si>
  <si>
    <t>687033035</t>
  </si>
  <si>
    <t>68</t>
  </si>
  <si>
    <t>AD24</t>
  </si>
  <si>
    <t>Boční nebo vrchní kryt / krycí lišta</t>
  </si>
  <si>
    <t>279187453</t>
  </si>
  <si>
    <t>69</t>
  </si>
  <si>
    <t>871754603</t>
  </si>
  <si>
    <t>SV</t>
  </si>
  <si>
    <t>Sekční vrata, křídlové pohony, posuvné brány</t>
  </si>
  <si>
    <t>70</t>
  </si>
  <si>
    <t>Elektrický pohon sekčních vrat</t>
  </si>
  <si>
    <t>1486221996</t>
  </si>
  <si>
    <t>71</t>
  </si>
  <si>
    <t>Elektrický pohon křídlových vrat/brány</t>
  </si>
  <si>
    <t>335349107</t>
  </si>
  <si>
    <t>72</t>
  </si>
  <si>
    <t>SV2.1</t>
  </si>
  <si>
    <t>Elektrický pohon posuvné brány</t>
  </si>
  <si>
    <t>202884578</t>
  </si>
  <si>
    <t>73</t>
  </si>
  <si>
    <t>SV3</t>
  </si>
  <si>
    <t>Řídící jednotka pohonu sekčních vrat</t>
  </si>
  <si>
    <t>472958140</t>
  </si>
  <si>
    <t>74</t>
  </si>
  <si>
    <t>SV4</t>
  </si>
  <si>
    <t>Řídící jednotka pohonu křídlových vrat/brány</t>
  </si>
  <si>
    <t>1539043911</t>
  </si>
  <si>
    <t>75</t>
  </si>
  <si>
    <t>SV4.1</t>
  </si>
  <si>
    <t>Řídící jednotka pohonu posuvné brány</t>
  </si>
  <si>
    <t>1390689378</t>
  </si>
  <si>
    <t>76</t>
  </si>
  <si>
    <t>-286402855</t>
  </si>
  <si>
    <t>77</t>
  </si>
  <si>
    <t>SV10</t>
  </si>
  <si>
    <t>177353607</t>
  </si>
  <si>
    <t>78</t>
  </si>
  <si>
    <t>SV10.1</t>
  </si>
  <si>
    <t>Řetězový odblok pohonu</t>
  </si>
  <si>
    <t>1403427762</t>
  </si>
  <si>
    <t>79</t>
  </si>
  <si>
    <t>SV5.2</t>
  </si>
  <si>
    <t>těsnění horní/boční</t>
  </si>
  <si>
    <t>-1806127113</t>
  </si>
  <si>
    <t>80</t>
  </si>
  <si>
    <t>SV5</t>
  </si>
  <si>
    <t>Těsnící gumová lišta spodní</t>
  </si>
  <si>
    <t>1326965016</t>
  </si>
  <si>
    <t>81</t>
  </si>
  <si>
    <t>SV5.1</t>
  </si>
  <si>
    <t>AL profil k těsnící liště</t>
  </si>
  <si>
    <t>1677711122</t>
  </si>
  <si>
    <t>82</t>
  </si>
  <si>
    <t>SV6</t>
  </si>
  <si>
    <t>-2035292708</t>
  </si>
  <si>
    <t>83</t>
  </si>
  <si>
    <t>SV7</t>
  </si>
  <si>
    <t>1778327891</t>
  </si>
  <si>
    <t>84</t>
  </si>
  <si>
    <t>SV8</t>
  </si>
  <si>
    <t>-1678253510</t>
  </si>
  <si>
    <t>85</t>
  </si>
  <si>
    <t>SV8.1</t>
  </si>
  <si>
    <t>Pneumatické bezpečnostní zařízení sekčních vrat (např. OSD 3-c)</t>
  </si>
  <si>
    <t>soubor</t>
  </si>
  <si>
    <t>1089834720</t>
  </si>
  <si>
    <t>86</t>
  </si>
  <si>
    <t>SV9</t>
  </si>
  <si>
    <t>-757289143</t>
  </si>
  <si>
    <t>87</t>
  </si>
  <si>
    <t>SV11</t>
  </si>
  <si>
    <t>-1560265660</t>
  </si>
  <si>
    <t>88</t>
  </si>
  <si>
    <t>SV11.1</t>
  </si>
  <si>
    <t>Bezpečnostní maják</t>
  </si>
  <si>
    <t>1937460664</t>
  </si>
  <si>
    <t>89</t>
  </si>
  <si>
    <t>SV12</t>
  </si>
  <si>
    <t>Vodící kolečko sekčních vrat</t>
  </si>
  <si>
    <t>-1926314330</t>
  </si>
  <si>
    <t>90</t>
  </si>
  <si>
    <t>SV13</t>
  </si>
  <si>
    <t>Držák kolečka sekčních vrat</t>
  </si>
  <si>
    <t>1758502954</t>
  </si>
  <si>
    <t>91</t>
  </si>
  <si>
    <t>SV14</t>
  </si>
  <si>
    <t>Držák lana sekčních vrat</t>
  </si>
  <si>
    <t>673092315</t>
  </si>
  <si>
    <t>92</t>
  </si>
  <si>
    <t>SV15</t>
  </si>
  <si>
    <t>Lano/řetěz</t>
  </si>
  <si>
    <t>1986639988</t>
  </si>
  <si>
    <t>93</t>
  </si>
  <si>
    <t>SV16</t>
  </si>
  <si>
    <t>Pant sekčních vrat</t>
  </si>
  <si>
    <t>-458173738</t>
  </si>
  <si>
    <t>94</t>
  </si>
  <si>
    <t>SV17</t>
  </si>
  <si>
    <t>Torzní pružina sekčních vrat</t>
  </si>
  <si>
    <t>-1061165785</t>
  </si>
  <si>
    <t>95</t>
  </si>
  <si>
    <t>SV18</t>
  </si>
  <si>
    <t>Řemen vodící kolejnice sekčních vrat</t>
  </si>
  <si>
    <t>-1446120004</t>
  </si>
  <si>
    <t>96</t>
  </si>
  <si>
    <t>SV19</t>
  </si>
  <si>
    <t>Montážní sada pro řemen vodící kolejnice</t>
  </si>
  <si>
    <t>-622398708</t>
  </si>
  <si>
    <t>97</t>
  </si>
  <si>
    <t>SV20</t>
  </si>
  <si>
    <t>Pojistka při prasknutí lana sekčních vrat</t>
  </si>
  <si>
    <t>1476289933</t>
  </si>
  <si>
    <t>98</t>
  </si>
  <si>
    <t>SV21</t>
  </si>
  <si>
    <t>Lankový buben sekčních vrat</t>
  </si>
  <si>
    <t>-325328788</t>
  </si>
  <si>
    <t>99</t>
  </si>
  <si>
    <t>SV22</t>
  </si>
  <si>
    <t>Lamela sekčních vrat</t>
  </si>
  <si>
    <t>523182715</t>
  </si>
  <si>
    <t>100</t>
  </si>
  <si>
    <t>SV23</t>
  </si>
  <si>
    <t>Kompletní hřídel sekčních vrat</t>
  </si>
  <si>
    <t>-622168564</t>
  </si>
  <si>
    <t>101</t>
  </si>
  <si>
    <t>SV24</t>
  </si>
  <si>
    <t>Spojka hřídele sekčních vrat</t>
  </si>
  <si>
    <t>-867450174</t>
  </si>
  <si>
    <t>102</t>
  </si>
  <si>
    <t>SV25</t>
  </si>
  <si>
    <t>Řetězová kladka sekčních vrat</t>
  </si>
  <si>
    <t>1186956047</t>
  </si>
  <si>
    <t>103</t>
  </si>
  <si>
    <t>SV26</t>
  </si>
  <si>
    <t>Vodící kolejnice sekčních vrat</t>
  </si>
  <si>
    <t>459968139</t>
  </si>
  <si>
    <t>104</t>
  </si>
  <si>
    <t>SV27</t>
  </si>
  <si>
    <t>Oblouk kolejnice sekčních vrat</t>
  </si>
  <si>
    <t>-1765390586</t>
  </si>
  <si>
    <t>105</t>
  </si>
  <si>
    <t>SV28</t>
  </si>
  <si>
    <t>Rozjezdová pružina sekčních vrat</t>
  </si>
  <si>
    <t>-694843843</t>
  </si>
  <si>
    <t>106</t>
  </si>
  <si>
    <t>SV29</t>
  </si>
  <si>
    <t>Ventilační mřížka sekčních vrat</t>
  </si>
  <si>
    <t>1401488109</t>
  </si>
  <si>
    <t>107</t>
  </si>
  <si>
    <t>SV30</t>
  </si>
  <si>
    <t>Integrované okno sekčních vrat</t>
  </si>
  <si>
    <t>1480875052</t>
  </si>
  <si>
    <t>108</t>
  </si>
  <si>
    <t>SV31</t>
  </si>
  <si>
    <t>Pant integrovaných dveří sekčních vrat</t>
  </si>
  <si>
    <t>-1505077383</t>
  </si>
  <si>
    <t>109</t>
  </si>
  <si>
    <t>SV32</t>
  </si>
  <si>
    <t>Integrované dveře sekčních vrat</t>
  </si>
  <si>
    <t>442527931</t>
  </si>
  <si>
    <t>110</t>
  </si>
  <si>
    <t>SV33</t>
  </si>
  <si>
    <t>Hřeben posuvné brány</t>
  </si>
  <si>
    <t>-161404077</t>
  </si>
  <si>
    <t>111</t>
  </si>
  <si>
    <t>SV34</t>
  </si>
  <si>
    <t>Sada kování pro posuvnou bránu do 4m</t>
  </si>
  <si>
    <t>-602586495</t>
  </si>
  <si>
    <t>112</t>
  </si>
  <si>
    <t>SV35</t>
  </si>
  <si>
    <t>Sada kování pro posuvnou bránu od 4m do 9m</t>
  </si>
  <si>
    <t>-1153120184</t>
  </si>
  <si>
    <t>113</t>
  </si>
  <si>
    <t>SV36</t>
  </si>
  <si>
    <t>Šína posuvné brány (C profil)</t>
  </si>
  <si>
    <t>1366594664</t>
  </si>
  <si>
    <t>114</t>
  </si>
  <si>
    <t>SV36.1</t>
  </si>
  <si>
    <t>Záslepka pro šínu posuvné brány</t>
  </si>
  <si>
    <t>253862784</t>
  </si>
  <si>
    <t>115</t>
  </si>
  <si>
    <t>SV37</t>
  </si>
  <si>
    <t>Držák kapsy posuvné brány</t>
  </si>
  <si>
    <t>1648739357</t>
  </si>
  <si>
    <t>116</t>
  </si>
  <si>
    <t>SV39</t>
  </si>
  <si>
    <t>Vozík posuvné brány s montážní sadou</t>
  </si>
  <si>
    <t>678860524</t>
  </si>
  <si>
    <t>117</t>
  </si>
  <si>
    <t>SV40</t>
  </si>
  <si>
    <t>Náběh s kladkou posuvné brány s montážní sadou</t>
  </si>
  <si>
    <t>-557650571</t>
  </si>
  <si>
    <t>118</t>
  </si>
  <si>
    <t>SV41</t>
  </si>
  <si>
    <t>Pant pohonu křídlové brány</t>
  </si>
  <si>
    <t>368032636</t>
  </si>
  <si>
    <t>119</t>
  </si>
  <si>
    <t>-846627879</t>
  </si>
  <si>
    <t>02</t>
  </si>
  <si>
    <t>Výjezdy, práce a zkoušky</t>
  </si>
  <si>
    <t>120</t>
  </si>
  <si>
    <t>HZS3241</t>
  </si>
  <si>
    <t>Hodinová sazba práce bez ohledu na počet pracovníků včetně dopravy a zajištění prostoru pro provedení prací</t>
  </si>
  <si>
    <t>hodina</t>
  </si>
  <si>
    <t>1255926804</t>
  </si>
  <si>
    <t>Poznámka k položce:_x000D_
Jedná se o paušální cenu za hodinovou montáž, dopravu osob, materiálu a zařízení na místo včetně zajištění prostoru pro provedení prací. Práce budou prováděny i mimo běžnou pracovní dobu, v noci, o víkendech a svátcích._x000D_
_x000D_
Zahrnuje i případné zábory vč. poplatků a ostatní konstrukce a práce na zařízení a zabezpečení staveniště, náhradní přístup, náhradní značení včetně osazení, případné zpracování DIR a DIO, zabezpečení prací v blízkosti kolejiště a za plného provozu objektu, v případě nutnosti vytyčení a zabezpečení inž. sítí, koordinace s ostatními profesemi, stavbami a správci dotčených zařízení aj.</t>
  </si>
  <si>
    <t>2*12*12*2"2x za měsíc po 12h, 2 roky běžná pracovní doba"</t>
  </si>
  <si>
    <t>1*8*12*2"1x za měsíc po 8h, 2 roky mimo pracovní dobu, víkendy a svátky"</t>
  </si>
  <si>
    <t>121</t>
  </si>
  <si>
    <t>4.01</t>
  </si>
  <si>
    <t>Příplatek za havarijní výjezd do 2h od nahlášení požadavku objednatelem v pracovní době 06:00-18:00h v pracovních dnech</t>
  </si>
  <si>
    <t>případ</t>
  </si>
  <si>
    <t>-1446765951</t>
  </si>
  <si>
    <t>122</t>
  </si>
  <si>
    <t>4.02</t>
  </si>
  <si>
    <t>Příplatek za havarijní výjezd do 2h od nahlášení požadavku objednatelem mimo pracovní dobu 18:00-06:00h, o víkendech a svátcích</t>
  </si>
  <si>
    <t>-79520735</t>
  </si>
  <si>
    <t>123</t>
  </si>
  <si>
    <t>D2</t>
  </si>
  <si>
    <t>Příplatek za výškové práce - použití plošiny nebo lešení</t>
  </si>
  <si>
    <t>2034584846</t>
  </si>
  <si>
    <t>03</t>
  </si>
  <si>
    <t>Odvoz a likvidace odpadu</t>
  </si>
  <si>
    <t>124</t>
  </si>
  <si>
    <t>03.1</t>
  </si>
  <si>
    <t>t</t>
  </si>
  <si>
    <t>1567110583</t>
  </si>
  <si>
    <t>125</t>
  </si>
  <si>
    <t>99701350R</t>
  </si>
  <si>
    <t>Odvoz výzisku z železného šrotu na místo určené objednatelem do 100 km se složením</t>
  </si>
  <si>
    <t>109357418</t>
  </si>
  <si>
    <t>Poznámka k položce:_x000D_
Železný šrot bude odvezen a složen dle pokynů zástupce investora do sběrného místa smluvního odběratele kovového šrotu. _x000D_
_x000D_
Samotný železný šrot je majetkem investora. _x000D_
_x000D_
Hospodaření s vyzískaným materiálem (mimo odpad) bude prováděno v souladu se Směrnicí SŽDC č. 42 ze dne 7.1.2013.</t>
  </si>
  <si>
    <t>Pravidelný servis, revize a údržba automatických dveří, rolovacích mříží, sekčních vrat a pohonů v obvodu OŘ PHA 2024-2026</t>
  </si>
  <si>
    <t>KRYCÍ LIST ORIENTAČNÍHO SOUPISU</t>
  </si>
  <si>
    <t>REKAPITULACE ČLENĚNÍ ORIENTAČNÍHO SOUPISU</t>
  </si>
  <si>
    <t>Náklady z orientačního soupisu</t>
  </si>
  <si>
    <t>ORIENTAČNÍ SOUPIS</t>
  </si>
  <si>
    <t>Náklady orientačního soupisu celkem</t>
  </si>
  <si>
    <t>Individuální kalkulace</t>
  </si>
  <si>
    <t>Poznámka k položce:_x000D_
jedná se o příplatek za mimořádný havarijní výjezd pro odstranění závady (např. nouzové otevření/zajištění zařízení).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</si>
</sst>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4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  <font>
      <b/>
      <sz val="10"/>
      <name val="Arial CE"/>
      <family val="2"/>
      <charset val="238"/>
    </font>
    <font>
      <b/>
      <sz val="14"/>
      <name val="Arial CE"/>
      <family val="2"/>
      <charset val="238"/>
    </font>
    <font>
      <b/>
      <sz val="12"/>
      <color rgb="FF800000"/>
      <name val="Arial CE"/>
      <family val="2"/>
      <charset val="238"/>
    </font>
    <font>
      <b/>
      <sz val="12"/>
      <color rgb="FF960000"/>
      <name val="Arial CE"/>
      <family val="2"/>
      <charset val="238"/>
    </font>
    <font>
      <sz val="9"/>
      <name val="Arial CE"/>
      <family val="2"/>
      <charset val="238"/>
    </font>
    <font>
      <i/>
      <sz val="9"/>
      <color rgb="FF0000FF"/>
      <name val="Arial CE"/>
      <family val="2"/>
      <charset val="238"/>
    </font>
    <font>
      <i/>
      <sz val="7"/>
      <color rgb="FF969696"/>
      <name val="Arial CE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9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0" fillId="0" borderId="12" xfId="0" applyNumberFormat="1" applyFont="1" applyBorder="1" applyAlignment="1" applyProtection="1"/>
    <xf numFmtId="166" fontId="30" fillId="0" borderId="13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2" fillId="0" borderId="0" xfId="0" applyFont="1" applyAlignment="1" applyProtection="1">
      <alignment horizontal="left" vertical="center"/>
    </xf>
    <xf numFmtId="0" fontId="33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34" fillId="0" borderId="22" xfId="0" applyFont="1" applyBorder="1" applyAlignment="1" applyProtection="1">
      <alignment horizontal="center" vertical="center"/>
    </xf>
    <xf numFmtId="49" fontId="34" fillId="0" borderId="22" xfId="0" applyNumberFormat="1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center" vertical="center" wrapText="1"/>
    </xf>
    <xf numFmtId="167" fontId="34" fillId="0" borderId="22" xfId="0" applyNumberFormat="1" applyFont="1" applyBorder="1" applyAlignment="1" applyProtection="1">
      <alignment vertical="center"/>
    </xf>
    <xf numFmtId="4" fontId="34" fillId="2" borderId="22" xfId="0" applyNumberFormat="1" applyFont="1" applyFill="1" applyBorder="1" applyAlignment="1" applyProtection="1">
      <alignment vertical="center"/>
      <protection locked="0"/>
    </xf>
    <xf numFmtId="4" fontId="34" fillId="0" borderId="22" xfId="0" applyNumberFormat="1" applyFont="1" applyBorder="1" applyAlignment="1" applyProtection="1">
      <alignment vertical="center"/>
    </xf>
    <xf numFmtId="0" fontId="35" fillId="0" borderId="3" xfId="0" applyFont="1" applyBorder="1" applyAlignment="1">
      <alignment vertical="center"/>
    </xf>
    <xf numFmtId="0" fontId="34" fillId="2" borderId="14" xfId="0" applyFont="1" applyFill="1" applyBorder="1" applyAlignment="1" applyProtection="1">
      <alignment horizontal="left" vertical="center"/>
      <protection locked="0"/>
    </xf>
    <xf numFmtId="0" fontId="34" fillId="0" borderId="0" xfId="0" applyFont="1" applyBorder="1" applyAlignment="1" applyProtection="1">
      <alignment horizontal="center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38" fillId="0" borderId="0" xfId="0" applyFont="1" applyAlignment="1">
      <alignment horizontal="left" vertical="center"/>
    </xf>
    <xf numFmtId="0" fontId="39" fillId="0" borderId="0" xfId="0" applyFont="1" applyAlignment="1" applyProtection="1">
      <alignment horizontal="left" vertical="center"/>
    </xf>
    <xf numFmtId="0" fontId="38" fillId="0" borderId="0" xfId="0" applyFont="1" applyAlignment="1" applyProtection="1">
      <alignment horizontal="left" vertical="center"/>
    </xf>
    <xf numFmtId="0" fontId="40" fillId="0" borderId="0" xfId="0" applyFont="1" applyAlignment="1" applyProtection="1">
      <alignment horizontal="left" vertical="center"/>
    </xf>
    <xf numFmtId="0" fontId="41" fillId="0" borderId="22" xfId="0" applyFont="1" applyBorder="1" applyAlignment="1" applyProtection="1">
      <alignment horizontal="left" vertical="center" wrapText="1"/>
    </xf>
    <xf numFmtId="0" fontId="42" fillId="0" borderId="22" xfId="0" applyFont="1" applyBorder="1" applyAlignment="1" applyProtection="1">
      <alignment horizontal="left" vertical="center" wrapText="1"/>
    </xf>
    <xf numFmtId="0" fontId="43" fillId="0" borderId="0" xfId="0" applyFont="1" applyAlignment="1" applyProtection="1">
      <alignment vertical="center" wrapText="1"/>
    </xf>
    <xf numFmtId="4" fontId="17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6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27" fillId="0" borderId="0" xfId="0" applyNumberFormat="1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0" fillId="0" borderId="0" xfId="0"/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37" fillId="0" borderId="0" xfId="0" applyFont="1" applyAlignment="1">
      <alignment horizontal="left" vertical="center" wrapText="1"/>
    </xf>
    <xf numFmtId="0" fontId="37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6" fillId="0" borderId="0" xfId="0" applyFont="1" applyAlignment="1" applyProtection="1">
      <alignment horizontal="left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app.urs.cz/products/kros4" TargetMode="External"/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app.urs.cz/products/kros4" TargetMode="External"/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39</xdr:col>
      <xdr:colOff>290830</xdr:colOff>
      <xdr:row>3</xdr:row>
      <xdr:rowOff>0</xdr:rowOff>
    </xdr:from>
    <xdr:to>
      <xdr:col>40</xdr:col>
      <xdr:colOff>367030</xdr:colOff>
      <xdr:row>6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39</xdr:col>
      <xdr:colOff>450850</xdr:colOff>
      <xdr:row>81</xdr:row>
      <xdr:rowOff>0</xdr:rowOff>
    </xdr:from>
    <xdr:to>
      <xdr:col>41</xdr:col>
      <xdr:colOff>177800</xdr:colOff>
      <xdr:row>85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absoluteAnchor>
    <xdr:pos x="0" y="0"/>
    <xdr:ext cx="285750" cy="285750"/>
    <xdr:pic>
      <xdr:nvPicPr>
        <xdr:cNvPr id="4" name="Picture 3">
          <a:hlinkClick xmlns:r="http://schemas.openxmlformats.org/officeDocument/2006/relationships" r:id="rId2" tooltip="https://app.urs.cz/products/kros4"/>
        </xdr:cNvPr>
        <xdr:cNvPicPr/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420370</xdr:colOff>
      <xdr:row>3</xdr:row>
      <xdr:rowOff>0</xdr:rowOff>
    </xdr:from>
    <xdr:to>
      <xdr:col>9</xdr:col>
      <xdr:colOff>1216025</xdr:colOff>
      <xdr:row>7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9</xdr:col>
      <xdr:colOff>420370</xdr:colOff>
      <xdr:row>81</xdr:row>
      <xdr:rowOff>0</xdr:rowOff>
    </xdr:from>
    <xdr:to>
      <xdr:col>9</xdr:col>
      <xdr:colOff>1216025</xdr:colOff>
      <xdr:row>85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9</xdr:col>
      <xdr:colOff>420370</xdr:colOff>
      <xdr:row>111</xdr:row>
      <xdr:rowOff>0</xdr:rowOff>
    </xdr:from>
    <xdr:to>
      <xdr:col>9</xdr:col>
      <xdr:colOff>1216025</xdr:colOff>
      <xdr:row>115</xdr:row>
      <xdr:rowOff>0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2" tooltip="https://app.urs.cz/products/kros4"/>
        </xdr:cNvPr>
        <xdr:cNvPicPr/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7"/>
  <sheetViews>
    <sheetView showGridLines="0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pans="1:74" s="1" customFormat="1" ht="36.950000000000003" customHeight="1">
      <c r="AR2" s="260"/>
      <c r="AS2" s="260"/>
      <c r="AT2" s="260"/>
      <c r="AU2" s="260"/>
      <c r="AV2" s="260"/>
      <c r="AW2" s="260"/>
      <c r="AX2" s="260"/>
      <c r="AY2" s="260"/>
      <c r="AZ2" s="260"/>
      <c r="BA2" s="260"/>
      <c r="BB2" s="260"/>
      <c r="BC2" s="260"/>
      <c r="BD2" s="260"/>
      <c r="BE2" s="260"/>
      <c r="BS2" s="16" t="s">
        <v>6</v>
      </c>
      <c r="BT2" s="16" t="s">
        <v>7</v>
      </c>
    </row>
    <row r="3" spans="1:74" s="1" customFormat="1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s="1" customFormat="1" ht="24.95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pans="1:74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46" t="s">
        <v>14</v>
      </c>
      <c r="L5" s="247"/>
      <c r="M5" s="247"/>
      <c r="N5" s="247"/>
      <c r="O5" s="247"/>
      <c r="P5" s="247"/>
      <c r="Q5" s="247"/>
      <c r="R5" s="247"/>
      <c r="S5" s="247"/>
      <c r="T5" s="247"/>
      <c r="U5" s="247"/>
      <c r="V5" s="247"/>
      <c r="W5" s="247"/>
      <c r="X5" s="247"/>
      <c r="Y5" s="247"/>
      <c r="Z5" s="247"/>
      <c r="AA5" s="247"/>
      <c r="AB5" s="247"/>
      <c r="AC5" s="247"/>
      <c r="AD5" s="247"/>
      <c r="AE5" s="247"/>
      <c r="AF5" s="247"/>
      <c r="AG5" s="247"/>
      <c r="AH5" s="247"/>
      <c r="AI5" s="247"/>
      <c r="AJ5" s="247"/>
      <c r="AK5" s="21"/>
      <c r="AL5" s="21"/>
      <c r="AM5" s="21"/>
      <c r="AN5" s="21"/>
      <c r="AO5" s="21"/>
      <c r="AP5" s="21"/>
      <c r="AQ5" s="21"/>
      <c r="AR5" s="19"/>
      <c r="BE5" s="243" t="s">
        <v>15</v>
      </c>
      <c r="BS5" s="16" t="s">
        <v>6</v>
      </c>
    </row>
    <row r="6" spans="1:74" s="1" customFormat="1" ht="36.950000000000003" customHeight="1">
      <c r="B6" s="20"/>
      <c r="C6" s="21"/>
      <c r="D6" s="27" t="s">
        <v>16</v>
      </c>
      <c r="E6" s="21"/>
      <c r="F6" s="21"/>
      <c r="G6" s="21"/>
      <c r="H6" s="21"/>
      <c r="I6" s="21"/>
      <c r="J6" s="21"/>
      <c r="K6" s="248" t="s">
        <v>17</v>
      </c>
      <c r="L6" s="247"/>
      <c r="M6" s="247"/>
      <c r="N6" s="247"/>
      <c r="O6" s="247"/>
      <c r="P6" s="247"/>
      <c r="Q6" s="247"/>
      <c r="R6" s="247"/>
      <c r="S6" s="247"/>
      <c r="T6" s="247"/>
      <c r="U6" s="247"/>
      <c r="V6" s="247"/>
      <c r="W6" s="247"/>
      <c r="X6" s="247"/>
      <c r="Y6" s="247"/>
      <c r="Z6" s="247"/>
      <c r="AA6" s="247"/>
      <c r="AB6" s="247"/>
      <c r="AC6" s="247"/>
      <c r="AD6" s="247"/>
      <c r="AE6" s="247"/>
      <c r="AF6" s="247"/>
      <c r="AG6" s="247"/>
      <c r="AH6" s="247"/>
      <c r="AI6" s="247"/>
      <c r="AJ6" s="247"/>
      <c r="AK6" s="21"/>
      <c r="AL6" s="21"/>
      <c r="AM6" s="21"/>
      <c r="AN6" s="21"/>
      <c r="AO6" s="21"/>
      <c r="AP6" s="21"/>
      <c r="AQ6" s="21"/>
      <c r="AR6" s="19"/>
      <c r="BE6" s="244"/>
      <c r="BS6" s="16" t="s">
        <v>6</v>
      </c>
    </row>
    <row r="7" spans="1:74" s="1" customFormat="1" ht="12" customHeight="1">
      <c r="B7" s="20"/>
      <c r="C7" s="21"/>
      <c r="D7" s="28" t="s">
        <v>18</v>
      </c>
      <c r="E7" s="21"/>
      <c r="F7" s="21"/>
      <c r="G7" s="21"/>
      <c r="H7" s="21"/>
      <c r="I7" s="21"/>
      <c r="J7" s="21"/>
      <c r="K7" s="26" t="s">
        <v>1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8" t="s">
        <v>19</v>
      </c>
      <c r="AL7" s="21"/>
      <c r="AM7" s="21"/>
      <c r="AN7" s="26" t="s">
        <v>1</v>
      </c>
      <c r="AO7" s="21"/>
      <c r="AP7" s="21"/>
      <c r="AQ7" s="21"/>
      <c r="AR7" s="19"/>
      <c r="BE7" s="244"/>
      <c r="BS7" s="16" t="s">
        <v>6</v>
      </c>
    </row>
    <row r="8" spans="1:74" s="1" customFormat="1" ht="12" customHeight="1">
      <c r="B8" s="20"/>
      <c r="C8" s="21"/>
      <c r="D8" s="28" t="s">
        <v>20</v>
      </c>
      <c r="E8" s="21"/>
      <c r="F8" s="21"/>
      <c r="G8" s="21"/>
      <c r="H8" s="21"/>
      <c r="I8" s="21"/>
      <c r="J8" s="21"/>
      <c r="K8" s="26" t="s">
        <v>21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8" t="s">
        <v>22</v>
      </c>
      <c r="AL8" s="21"/>
      <c r="AM8" s="21"/>
      <c r="AN8" s="29" t="s">
        <v>23</v>
      </c>
      <c r="AO8" s="21"/>
      <c r="AP8" s="21"/>
      <c r="AQ8" s="21"/>
      <c r="AR8" s="19"/>
      <c r="BE8" s="244"/>
      <c r="BS8" s="16" t="s">
        <v>6</v>
      </c>
    </row>
    <row r="9" spans="1:74" s="1" customFormat="1" ht="14.45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244"/>
      <c r="BS9" s="16" t="s">
        <v>6</v>
      </c>
    </row>
    <row r="10" spans="1:74" s="1" customFormat="1" ht="12" customHeight="1">
      <c r="B10" s="20"/>
      <c r="C10" s="21"/>
      <c r="D10" s="28" t="s">
        <v>24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8" t="s">
        <v>25</v>
      </c>
      <c r="AL10" s="21"/>
      <c r="AM10" s="21"/>
      <c r="AN10" s="26" t="s">
        <v>26</v>
      </c>
      <c r="AO10" s="21"/>
      <c r="AP10" s="21"/>
      <c r="AQ10" s="21"/>
      <c r="AR10" s="19"/>
      <c r="BE10" s="244"/>
      <c r="BS10" s="16" t="s">
        <v>6</v>
      </c>
    </row>
    <row r="11" spans="1:74" s="1" customFormat="1" ht="18.399999999999999" customHeight="1">
      <c r="B11" s="20"/>
      <c r="C11" s="21"/>
      <c r="D11" s="21"/>
      <c r="E11" s="26" t="s">
        <v>27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8" t="s">
        <v>28</v>
      </c>
      <c r="AL11" s="21"/>
      <c r="AM11" s="21"/>
      <c r="AN11" s="26" t="s">
        <v>29</v>
      </c>
      <c r="AO11" s="21"/>
      <c r="AP11" s="21"/>
      <c r="AQ11" s="21"/>
      <c r="AR11" s="19"/>
      <c r="BE11" s="244"/>
      <c r="BS11" s="16" t="s">
        <v>6</v>
      </c>
    </row>
    <row r="12" spans="1:74" s="1" customFormat="1" ht="6.95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244"/>
      <c r="BS12" s="16" t="s">
        <v>6</v>
      </c>
    </row>
    <row r="13" spans="1:74" s="1" customFormat="1" ht="12" customHeight="1">
      <c r="B13" s="20"/>
      <c r="C13" s="21"/>
      <c r="D13" s="28" t="s">
        <v>30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8" t="s">
        <v>25</v>
      </c>
      <c r="AL13" s="21"/>
      <c r="AM13" s="21"/>
      <c r="AN13" s="30" t="s">
        <v>31</v>
      </c>
      <c r="AO13" s="21"/>
      <c r="AP13" s="21"/>
      <c r="AQ13" s="21"/>
      <c r="AR13" s="19"/>
      <c r="BE13" s="244"/>
      <c r="BS13" s="16" t="s">
        <v>6</v>
      </c>
    </row>
    <row r="14" spans="1:74" ht="12.75">
      <c r="B14" s="20"/>
      <c r="C14" s="21"/>
      <c r="D14" s="21"/>
      <c r="E14" s="249" t="s">
        <v>31</v>
      </c>
      <c r="F14" s="250"/>
      <c r="G14" s="250"/>
      <c r="H14" s="250"/>
      <c r="I14" s="250"/>
      <c r="J14" s="250"/>
      <c r="K14" s="250"/>
      <c r="L14" s="250"/>
      <c r="M14" s="250"/>
      <c r="N14" s="250"/>
      <c r="O14" s="250"/>
      <c r="P14" s="250"/>
      <c r="Q14" s="250"/>
      <c r="R14" s="250"/>
      <c r="S14" s="250"/>
      <c r="T14" s="250"/>
      <c r="U14" s="250"/>
      <c r="V14" s="250"/>
      <c r="W14" s="250"/>
      <c r="X14" s="250"/>
      <c r="Y14" s="250"/>
      <c r="Z14" s="250"/>
      <c r="AA14" s="250"/>
      <c r="AB14" s="250"/>
      <c r="AC14" s="250"/>
      <c r="AD14" s="250"/>
      <c r="AE14" s="250"/>
      <c r="AF14" s="250"/>
      <c r="AG14" s="250"/>
      <c r="AH14" s="250"/>
      <c r="AI14" s="250"/>
      <c r="AJ14" s="250"/>
      <c r="AK14" s="28" t="s">
        <v>28</v>
      </c>
      <c r="AL14" s="21"/>
      <c r="AM14" s="21"/>
      <c r="AN14" s="30" t="s">
        <v>31</v>
      </c>
      <c r="AO14" s="21"/>
      <c r="AP14" s="21"/>
      <c r="AQ14" s="21"/>
      <c r="AR14" s="19"/>
      <c r="BE14" s="244"/>
      <c r="BS14" s="16" t="s">
        <v>6</v>
      </c>
    </row>
    <row r="15" spans="1:74" s="1" customFormat="1" ht="6.95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244"/>
      <c r="BS15" s="16" t="s">
        <v>4</v>
      </c>
    </row>
    <row r="16" spans="1:74" s="1" customFormat="1" ht="12" customHeight="1">
      <c r="B16" s="20"/>
      <c r="C16" s="21"/>
      <c r="D16" s="28" t="s">
        <v>32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8" t="s">
        <v>25</v>
      </c>
      <c r="AL16" s="21"/>
      <c r="AM16" s="21"/>
      <c r="AN16" s="26" t="s">
        <v>1</v>
      </c>
      <c r="AO16" s="21"/>
      <c r="AP16" s="21"/>
      <c r="AQ16" s="21"/>
      <c r="AR16" s="19"/>
      <c r="BE16" s="244"/>
      <c r="BS16" s="16" t="s">
        <v>4</v>
      </c>
    </row>
    <row r="17" spans="1:71" s="1" customFormat="1" ht="18.399999999999999" customHeight="1">
      <c r="B17" s="20"/>
      <c r="C17" s="21"/>
      <c r="D17" s="21"/>
      <c r="E17" s="26" t="s">
        <v>33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8" t="s">
        <v>28</v>
      </c>
      <c r="AL17" s="21"/>
      <c r="AM17" s="21"/>
      <c r="AN17" s="26" t="s">
        <v>1</v>
      </c>
      <c r="AO17" s="21"/>
      <c r="AP17" s="21"/>
      <c r="AQ17" s="21"/>
      <c r="AR17" s="19"/>
      <c r="BE17" s="244"/>
      <c r="BS17" s="16" t="s">
        <v>34</v>
      </c>
    </row>
    <row r="18" spans="1:71" s="1" customFormat="1" ht="6.95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244"/>
      <c r="BS18" s="16" t="s">
        <v>6</v>
      </c>
    </row>
    <row r="19" spans="1:71" s="1" customFormat="1" ht="12" customHeight="1">
      <c r="B19" s="20"/>
      <c r="C19" s="21"/>
      <c r="D19" s="28" t="s">
        <v>35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28" t="s">
        <v>25</v>
      </c>
      <c r="AL19" s="21"/>
      <c r="AM19" s="21"/>
      <c r="AN19" s="26" t="s">
        <v>1</v>
      </c>
      <c r="AO19" s="21"/>
      <c r="AP19" s="21"/>
      <c r="AQ19" s="21"/>
      <c r="AR19" s="19"/>
      <c r="BE19" s="244"/>
      <c r="BS19" s="16" t="s">
        <v>6</v>
      </c>
    </row>
    <row r="20" spans="1:71" s="1" customFormat="1" ht="18.399999999999999" customHeight="1">
      <c r="B20" s="20"/>
      <c r="C20" s="21"/>
      <c r="D20" s="21"/>
      <c r="E20" s="26" t="s">
        <v>36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28" t="s">
        <v>28</v>
      </c>
      <c r="AL20" s="21"/>
      <c r="AM20" s="21"/>
      <c r="AN20" s="26" t="s">
        <v>1</v>
      </c>
      <c r="AO20" s="21"/>
      <c r="AP20" s="21"/>
      <c r="AQ20" s="21"/>
      <c r="AR20" s="19"/>
      <c r="BE20" s="244"/>
      <c r="BS20" s="16" t="s">
        <v>34</v>
      </c>
    </row>
    <row r="21" spans="1:71" s="1" customFormat="1" ht="6.95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244"/>
    </row>
    <row r="22" spans="1:71" s="1" customFormat="1" ht="12" customHeight="1">
      <c r="B22" s="20"/>
      <c r="C22" s="21"/>
      <c r="D22" s="28" t="s">
        <v>37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244"/>
    </row>
    <row r="23" spans="1:71" s="1" customFormat="1" ht="16.5" customHeight="1">
      <c r="B23" s="20"/>
      <c r="C23" s="21"/>
      <c r="D23" s="21"/>
      <c r="E23" s="251" t="s">
        <v>1</v>
      </c>
      <c r="F23" s="251"/>
      <c r="G23" s="251"/>
      <c r="H23" s="251"/>
      <c r="I23" s="251"/>
      <c r="J23" s="251"/>
      <c r="K23" s="251"/>
      <c r="L23" s="251"/>
      <c r="M23" s="251"/>
      <c r="N23" s="251"/>
      <c r="O23" s="251"/>
      <c r="P23" s="251"/>
      <c r="Q23" s="251"/>
      <c r="R23" s="251"/>
      <c r="S23" s="251"/>
      <c r="T23" s="251"/>
      <c r="U23" s="251"/>
      <c r="V23" s="251"/>
      <c r="W23" s="251"/>
      <c r="X23" s="251"/>
      <c r="Y23" s="251"/>
      <c r="Z23" s="251"/>
      <c r="AA23" s="251"/>
      <c r="AB23" s="251"/>
      <c r="AC23" s="251"/>
      <c r="AD23" s="251"/>
      <c r="AE23" s="251"/>
      <c r="AF23" s="251"/>
      <c r="AG23" s="251"/>
      <c r="AH23" s="251"/>
      <c r="AI23" s="251"/>
      <c r="AJ23" s="251"/>
      <c r="AK23" s="251"/>
      <c r="AL23" s="251"/>
      <c r="AM23" s="251"/>
      <c r="AN23" s="251"/>
      <c r="AO23" s="21"/>
      <c r="AP23" s="21"/>
      <c r="AQ23" s="21"/>
      <c r="AR23" s="19"/>
      <c r="BE23" s="244"/>
    </row>
    <row r="24" spans="1:71" s="1" customFormat="1" ht="6.95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244"/>
    </row>
    <row r="25" spans="1:71" s="1" customFormat="1" ht="6.95" customHeight="1">
      <c r="B25" s="20"/>
      <c r="C25" s="21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21"/>
      <c r="AQ25" s="21"/>
      <c r="AR25" s="19"/>
      <c r="BE25" s="244"/>
    </row>
    <row r="26" spans="1:71" s="2" customFormat="1" ht="25.9" customHeight="1">
      <c r="A26" s="33"/>
      <c r="B26" s="34"/>
      <c r="C26" s="35"/>
      <c r="D26" s="36" t="s">
        <v>38</v>
      </c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252">
        <f>ROUND(AG94,2)</f>
        <v>0</v>
      </c>
      <c r="AL26" s="253"/>
      <c r="AM26" s="253"/>
      <c r="AN26" s="253"/>
      <c r="AO26" s="253"/>
      <c r="AP26" s="35"/>
      <c r="AQ26" s="35"/>
      <c r="AR26" s="38"/>
      <c r="BE26" s="244"/>
    </row>
    <row r="27" spans="1:71" s="2" customFormat="1" ht="6.95" customHeight="1">
      <c r="A27" s="33"/>
      <c r="B27" s="34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5"/>
      <c r="AJ27" s="35"/>
      <c r="AK27" s="35"/>
      <c r="AL27" s="35"/>
      <c r="AM27" s="35"/>
      <c r="AN27" s="35"/>
      <c r="AO27" s="35"/>
      <c r="AP27" s="35"/>
      <c r="AQ27" s="35"/>
      <c r="AR27" s="38"/>
      <c r="BE27" s="244"/>
    </row>
    <row r="28" spans="1:71" s="2" customFormat="1" ht="12.75">
      <c r="A28" s="33"/>
      <c r="B28" s="34"/>
      <c r="C28" s="35"/>
      <c r="D28" s="35"/>
      <c r="E28" s="35"/>
      <c r="F28" s="35"/>
      <c r="G28" s="35"/>
      <c r="H28" s="35"/>
      <c r="I28" s="35"/>
      <c r="J28" s="35"/>
      <c r="K28" s="35"/>
      <c r="L28" s="254" t="s">
        <v>39</v>
      </c>
      <c r="M28" s="254"/>
      <c r="N28" s="254"/>
      <c r="O28" s="254"/>
      <c r="P28" s="254"/>
      <c r="Q28" s="35"/>
      <c r="R28" s="35"/>
      <c r="S28" s="35"/>
      <c r="T28" s="35"/>
      <c r="U28" s="35"/>
      <c r="V28" s="35"/>
      <c r="W28" s="254" t="s">
        <v>40</v>
      </c>
      <c r="X28" s="254"/>
      <c r="Y28" s="254"/>
      <c r="Z28" s="254"/>
      <c r="AA28" s="254"/>
      <c r="AB28" s="254"/>
      <c r="AC28" s="254"/>
      <c r="AD28" s="254"/>
      <c r="AE28" s="254"/>
      <c r="AF28" s="35"/>
      <c r="AG28" s="35"/>
      <c r="AH28" s="35"/>
      <c r="AI28" s="35"/>
      <c r="AJ28" s="35"/>
      <c r="AK28" s="254" t="s">
        <v>41</v>
      </c>
      <c r="AL28" s="254"/>
      <c r="AM28" s="254"/>
      <c r="AN28" s="254"/>
      <c r="AO28" s="254"/>
      <c r="AP28" s="35"/>
      <c r="AQ28" s="35"/>
      <c r="AR28" s="38"/>
      <c r="BE28" s="244"/>
    </row>
    <row r="29" spans="1:71" s="3" customFormat="1" ht="14.45" customHeight="1">
      <c r="B29" s="39"/>
      <c r="C29" s="40"/>
      <c r="D29" s="28" t="s">
        <v>42</v>
      </c>
      <c r="E29" s="40"/>
      <c r="F29" s="28" t="s">
        <v>43</v>
      </c>
      <c r="G29" s="40"/>
      <c r="H29" s="40"/>
      <c r="I29" s="40"/>
      <c r="J29" s="40"/>
      <c r="K29" s="40"/>
      <c r="L29" s="242">
        <v>0.21</v>
      </c>
      <c r="M29" s="241"/>
      <c r="N29" s="241"/>
      <c r="O29" s="241"/>
      <c r="P29" s="241"/>
      <c r="Q29" s="40"/>
      <c r="R29" s="40"/>
      <c r="S29" s="40"/>
      <c r="T29" s="40"/>
      <c r="U29" s="40"/>
      <c r="V29" s="40"/>
      <c r="W29" s="240">
        <f>ROUND(AZ94, 2)</f>
        <v>0</v>
      </c>
      <c r="X29" s="241"/>
      <c r="Y29" s="241"/>
      <c r="Z29" s="241"/>
      <c r="AA29" s="241"/>
      <c r="AB29" s="241"/>
      <c r="AC29" s="241"/>
      <c r="AD29" s="241"/>
      <c r="AE29" s="241"/>
      <c r="AF29" s="40"/>
      <c r="AG29" s="40"/>
      <c r="AH29" s="40"/>
      <c r="AI29" s="40"/>
      <c r="AJ29" s="40"/>
      <c r="AK29" s="240">
        <f>ROUND(AV94, 2)</f>
        <v>0</v>
      </c>
      <c r="AL29" s="241"/>
      <c r="AM29" s="241"/>
      <c r="AN29" s="241"/>
      <c r="AO29" s="241"/>
      <c r="AP29" s="40"/>
      <c r="AQ29" s="40"/>
      <c r="AR29" s="41"/>
      <c r="BE29" s="245"/>
    </row>
    <row r="30" spans="1:71" s="3" customFormat="1" ht="14.45" customHeight="1">
      <c r="B30" s="39"/>
      <c r="C30" s="40"/>
      <c r="D30" s="40"/>
      <c r="E30" s="40"/>
      <c r="F30" s="28" t="s">
        <v>44</v>
      </c>
      <c r="G30" s="40"/>
      <c r="H30" s="40"/>
      <c r="I30" s="40"/>
      <c r="J30" s="40"/>
      <c r="K30" s="40"/>
      <c r="L30" s="242">
        <v>0.12</v>
      </c>
      <c r="M30" s="241"/>
      <c r="N30" s="241"/>
      <c r="O30" s="241"/>
      <c r="P30" s="241"/>
      <c r="Q30" s="40"/>
      <c r="R30" s="40"/>
      <c r="S30" s="40"/>
      <c r="T30" s="40"/>
      <c r="U30" s="40"/>
      <c r="V30" s="40"/>
      <c r="W30" s="240">
        <f>ROUND(BA94, 2)</f>
        <v>0</v>
      </c>
      <c r="X30" s="241"/>
      <c r="Y30" s="241"/>
      <c r="Z30" s="241"/>
      <c r="AA30" s="241"/>
      <c r="AB30" s="241"/>
      <c r="AC30" s="241"/>
      <c r="AD30" s="241"/>
      <c r="AE30" s="241"/>
      <c r="AF30" s="40"/>
      <c r="AG30" s="40"/>
      <c r="AH30" s="40"/>
      <c r="AI30" s="40"/>
      <c r="AJ30" s="40"/>
      <c r="AK30" s="240">
        <f>ROUND(AW94, 2)</f>
        <v>0</v>
      </c>
      <c r="AL30" s="241"/>
      <c r="AM30" s="241"/>
      <c r="AN30" s="241"/>
      <c r="AO30" s="241"/>
      <c r="AP30" s="40"/>
      <c r="AQ30" s="40"/>
      <c r="AR30" s="41"/>
      <c r="BE30" s="245"/>
    </row>
    <row r="31" spans="1:71" s="3" customFormat="1" ht="14.45" hidden="1" customHeight="1">
      <c r="B31" s="39"/>
      <c r="C31" s="40"/>
      <c r="D31" s="40"/>
      <c r="E31" s="40"/>
      <c r="F31" s="28" t="s">
        <v>45</v>
      </c>
      <c r="G31" s="40"/>
      <c r="H31" s="40"/>
      <c r="I31" s="40"/>
      <c r="J31" s="40"/>
      <c r="K31" s="40"/>
      <c r="L31" s="242">
        <v>0.21</v>
      </c>
      <c r="M31" s="241"/>
      <c r="N31" s="241"/>
      <c r="O31" s="241"/>
      <c r="P31" s="241"/>
      <c r="Q31" s="40"/>
      <c r="R31" s="40"/>
      <c r="S31" s="40"/>
      <c r="T31" s="40"/>
      <c r="U31" s="40"/>
      <c r="V31" s="40"/>
      <c r="W31" s="240">
        <f>ROUND(BB94, 2)</f>
        <v>0</v>
      </c>
      <c r="X31" s="241"/>
      <c r="Y31" s="241"/>
      <c r="Z31" s="241"/>
      <c r="AA31" s="241"/>
      <c r="AB31" s="241"/>
      <c r="AC31" s="241"/>
      <c r="AD31" s="241"/>
      <c r="AE31" s="241"/>
      <c r="AF31" s="40"/>
      <c r="AG31" s="40"/>
      <c r="AH31" s="40"/>
      <c r="AI31" s="40"/>
      <c r="AJ31" s="40"/>
      <c r="AK31" s="240">
        <v>0</v>
      </c>
      <c r="AL31" s="241"/>
      <c r="AM31" s="241"/>
      <c r="AN31" s="241"/>
      <c r="AO31" s="241"/>
      <c r="AP31" s="40"/>
      <c r="AQ31" s="40"/>
      <c r="AR31" s="41"/>
      <c r="BE31" s="245"/>
    </row>
    <row r="32" spans="1:71" s="3" customFormat="1" ht="14.45" hidden="1" customHeight="1">
      <c r="B32" s="39"/>
      <c r="C32" s="40"/>
      <c r="D32" s="40"/>
      <c r="E32" s="40"/>
      <c r="F32" s="28" t="s">
        <v>46</v>
      </c>
      <c r="G32" s="40"/>
      <c r="H32" s="40"/>
      <c r="I32" s="40"/>
      <c r="J32" s="40"/>
      <c r="K32" s="40"/>
      <c r="L32" s="242">
        <v>0.12</v>
      </c>
      <c r="M32" s="241"/>
      <c r="N32" s="241"/>
      <c r="O32" s="241"/>
      <c r="P32" s="241"/>
      <c r="Q32" s="40"/>
      <c r="R32" s="40"/>
      <c r="S32" s="40"/>
      <c r="T32" s="40"/>
      <c r="U32" s="40"/>
      <c r="V32" s="40"/>
      <c r="W32" s="240">
        <f>ROUND(BC94, 2)</f>
        <v>0</v>
      </c>
      <c r="X32" s="241"/>
      <c r="Y32" s="241"/>
      <c r="Z32" s="241"/>
      <c r="AA32" s="241"/>
      <c r="AB32" s="241"/>
      <c r="AC32" s="241"/>
      <c r="AD32" s="241"/>
      <c r="AE32" s="241"/>
      <c r="AF32" s="40"/>
      <c r="AG32" s="40"/>
      <c r="AH32" s="40"/>
      <c r="AI32" s="40"/>
      <c r="AJ32" s="40"/>
      <c r="AK32" s="240">
        <v>0</v>
      </c>
      <c r="AL32" s="241"/>
      <c r="AM32" s="241"/>
      <c r="AN32" s="241"/>
      <c r="AO32" s="241"/>
      <c r="AP32" s="40"/>
      <c r="AQ32" s="40"/>
      <c r="AR32" s="41"/>
      <c r="BE32" s="245"/>
    </row>
    <row r="33" spans="1:57" s="3" customFormat="1" ht="14.45" hidden="1" customHeight="1">
      <c r="B33" s="39"/>
      <c r="C33" s="40"/>
      <c r="D33" s="40"/>
      <c r="E33" s="40"/>
      <c r="F33" s="28" t="s">
        <v>47</v>
      </c>
      <c r="G33" s="40"/>
      <c r="H33" s="40"/>
      <c r="I33" s="40"/>
      <c r="J33" s="40"/>
      <c r="K33" s="40"/>
      <c r="L33" s="242">
        <v>0</v>
      </c>
      <c r="M33" s="241"/>
      <c r="N33" s="241"/>
      <c r="O33" s="241"/>
      <c r="P33" s="241"/>
      <c r="Q33" s="40"/>
      <c r="R33" s="40"/>
      <c r="S33" s="40"/>
      <c r="T33" s="40"/>
      <c r="U33" s="40"/>
      <c r="V33" s="40"/>
      <c r="W33" s="240">
        <f>ROUND(BD94, 2)</f>
        <v>0</v>
      </c>
      <c r="X33" s="241"/>
      <c r="Y33" s="241"/>
      <c r="Z33" s="241"/>
      <c r="AA33" s="241"/>
      <c r="AB33" s="241"/>
      <c r="AC33" s="241"/>
      <c r="AD33" s="241"/>
      <c r="AE33" s="241"/>
      <c r="AF33" s="40"/>
      <c r="AG33" s="40"/>
      <c r="AH33" s="40"/>
      <c r="AI33" s="40"/>
      <c r="AJ33" s="40"/>
      <c r="AK33" s="240">
        <v>0</v>
      </c>
      <c r="AL33" s="241"/>
      <c r="AM33" s="241"/>
      <c r="AN33" s="241"/>
      <c r="AO33" s="241"/>
      <c r="AP33" s="40"/>
      <c r="AQ33" s="40"/>
      <c r="AR33" s="41"/>
      <c r="BE33" s="245"/>
    </row>
    <row r="34" spans="1:57" s="2" customFormat="1" ht="6.95" customHeight="1">
      <c r="A34" s="33"/>
      <c r="B34" s="34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8"/>
      <c r="BE34" s="244"/>
    </row>
    <row r="35" spans="1:57" s="2" customFormat="1" ht="25.9" customHeight="1">
      <c r="A35" s="33"/>
      <c r="B35" s="34"/>
      <c r="C35" s="42"/>
      <c r="D35" s="43" t="s">
        <v>48</v>
      </c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5" t="s">
        <v>49</v>
      </c>
      <c r="U35" s="44"/>
      <c r="V35" s="44"/>
      <c r="W35" s="44"/>
      <c r="X35" s="277" t="s">
        <v>50</v>
      </c>
      <c r="Y35" s="278"/>
      <c r="Z35" s="278"/>
      <c r="AA35" s="278"/>
      <c r="AB35" s="278"/>
      <c r="AC35" s="44"/>
      <c r="AD35" s="44"/>
      <c r="AE35" s="44"/>
      <c r="AF35" s="44"/>
      <c r="AG35" s="44"/>
      <c r="AH35" s="44"/>
      <c r="AI35" s="44"/>
      <c r="AJ35" s="44"/>
      <c r="AK35" s="279">
        <f>SUM(AK26:AK33)</f>
        <v>0</v>
      </c>
      <c r="AL35" s="278"/>
      <c r="AM35" s="278"/>
      <c r="AN35" s="278"/>
      <c r="AO35" s="280"/>
      <c r="AP35" s="42"/>
      <c r="AQ35" s="42"/>
      <c r="AR35" s="38"/>
      <c r="BE35" s="33"/>
    </row>
    <row r="36" spans="1:57" s="2" customFormat="1" ht="6.95" customHeight="1">
      <c r="A36" s="33"/>
      <c r="B36" s="34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8"/>
      <c r="BE36" s="33"/>
    </row>
    <row r="37" spans="1:57" s="2" customFormat="1" ht="14.45" customHeight="1">
      <c r="A37" s="33"/>
      <c r="B37" s="34"/>
      <c r="C37" s="35"/>
      <c r="D37" s="35"/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5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  <c r="AF37" s="35"/>
      <c r="AG37" s="35"/>
      <c r="AH37" s="35"/>
      <c r="AI37" s="35"/>
      <c r="AJ37" s="35"/>
      <c r="AK37" s="35"/>
      <c r="AL37" s="35"/>
      <c r="AM37" s="35"/>
      <c r="AN37" s="35"/>
      <c r="AO37" s="35"/>
      <c r="AP37" s="35"/>
      <c r="AQ37" s="35"/>
      <c r="AR37" s="38"/>
      <c r="BE37" s="33"/>
    </row>
    <row r="38" spans="1:57" s="1" customFormat="1" ht="14.45" customHeight="1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19"/>
    </row>
    <row r="39" spans="1:57" s="1" customFormat="1" ht="14.45" customHeight="1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19"/>
    </row>
    <row r="40" spans="1:57" s="1" customFormat="1" ht="14.45" customHeight="1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19"/>
    </row>
    <row r="41" spans="1:57" s="1" customFormat="1" ht="14.45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spans="1:57" s="1" customFormat="1" ht="14.45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spans="1:57" s="1" customFormat="1" ht="14.45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spans="1:57" s="1" customFormat="1" ht="14.45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spans="1:57" s="1" customFormat="1" ht="14.45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spans="1:57" s="1" customFormat="1" ht="14.45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spans="1:57" s="1" customFormat="1" ht="14.45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spans="1:57" s="1" customFormat="1" ht="14.45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pans="1:57" s="2" customFormat="1" ht="14.45" customHeight="1">
      <c r="B49" s="46"/>
      <c r="C49" s="47"/>
      <c r="D49" s="48" t="s">
        <v>51</v>
      </c>
      <c r="E49" s="49"/>
      <c r="F49" s="49"/>
      <c r="G49" s="49"/>
      <c r="H49" s="49"/>
      <c r="I49" s="49"/>
      <c r="J49" s="49"/>
      <c r="K49" s="49"/>
      <c r="L49" s="49"/>
      <c r="M49" s="49"/>
      <c r="N49" s="49"/>
      <c r="O49" s="49"/>
      <c r="P49" s="49"/>
      <c r="Q49" s="49"/>
      <c r="R49" s="49"/>
      <c r="S49" s="49"/>
      <c r="T49" s="49"/>
      <c r="U49" s="49"/>
      <c r="V49" s="49"/>
      <c r="W49" s="49"/>
      <c r="X49" s="49"/>
      <c r="Y49" s="49"/>
      <c r="Z49" s="49"/>
      <c r="AA49" s="49"/>
      <c r="AB49" s="49"/>
      <c r="AC49" s="49"/>
      <c r="AD49" s="49"/>
      <c r="AE49" s="49"/>
      <c r="AF49" s="49"/>
      <c r="AG49" s="49"/>
      <c r="AH49" s="48" t="s">
        <v>52</v>
      </c>
      <c r="AI49" s="49"/>
      <c r="AJ49" s="49"/>
      <c r="AK49" s="49"/>
      <c r="AL49" s="49"/>
      <c r="AM49" s="49"/>
      <c r="AN49" s="49"/>
      <c r="AO49" s="49"/>
      <c r="AP49" s="47"/>
      <c r="AQ49" s="47"/>
      <c r="AR49" s="50"/>
    </row>
    <row r="50" spans="1:57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 spans="1:57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 spans="1:57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 spans="1:57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 spans="1:57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 spans="1:57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 spans="1:57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 spans="1:57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 spans="1:57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 spans="1:57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pans="1:57" s="2" customFormat="1" ht="12.75">
      <c r="A60" s="33"/>
      <c r="B60" s="34"/>
      <c r="C60" s="35"/>
      <c r="D60" s="51" t="s">
        <v>53</v>
      </c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  <c r="R60" s="37"/>
      <c r="S60" s="37"/>
      <c r="T60" s="37"/>
      <c r="U60" s="37"/>
      <c r="V60" s="51" t="s">
        <v>54</v>
      </c>
      <c r="W60" s="37"/>
      <c r="X60" s="37"/>
      <c r="Y60" s="37"/>
      <c r="Z60" s="37"/>
      <c r="AA60" s="37"/>
      <c r="AB60" s="37"/>
      <c r="AC60" s="37"/>
      <c r="AD60" s="37"/>
      <c r="AE60" s="37"/>
      <c r="AF60" s="37"/>
      <c r="AG60" s="37"/>
      <c r="AH60" s="51" t="s">
        <v>53</v>
      </c>
      <c r="AI60" s="37"/>
      <c r="AJ60" s="37"/>
      <c r="AK60" s="37"/>
      <c r="AL60" s="37"/>
      <c r="AM60" s="51" t="s">
        <v>54</v>
      </c>
      <c r="AN60" s="37"/>
      <c r="AO60" s="37"/>
      <c r="AP60" s="35"/>
      <c r="AQ60" s="35"/>
      <c r="AR60" s="38"/>
      <c r="BE60" s="33"/>
    </row>
    <row r="61" spans="1:57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 spans="1:57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 spans="1:57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pans="1:57" s="2" customFormat="1" ht="12.75">
      <c r="A64" s="33"/>
      <c r="B64" s="34"/>
      <c r="C64" s="35"/>
      <c r="D64" s="48" t="s">
        <v>55</v>
      </c>
      <c r="E64" s="52"/>
      <c r="F64" s="52"/>
      <c r="G64" s="52"/>
      <c r="H64" s="52"/>
      <c r="I64" s="52"/>
      <c r="J64" s="52"/>
      <c r="K64" s="52"/>
      <c r="L64" s="52"/>
      <c r="M64" s="52"/>
      <c r="N64" s="52"/>
      <c r="O64" s="52"/>
      <c r="P64" s="52"/>
      <c r="Q64" s="52"/>
      <c r="R64" s="52"/>
      <c r="S64" s="52"/>
      <c r="T64" s="52"/>
      <c r="U64" s="52"/>
      <c r="V64" s="52"/>
      <c r="W64" s="52"/>
      <c r="X64" s="52"/>
      <c r="Y64" s="52"/>
      <c r="Z64" s="52"/>
      <c r="AA64" s="52"/>
      <c r="AB64" s="52"/>
      <c r="AC64" s="52"/>
      <c r="AD64" s="52"/>
      <c r="AE64" s="52"/>
      <c r="AF64" s="52"/>
      <c r="AG64" s="52"/>
      <c r="AH64" s="48" t="s">
        <v>56</v>
      </c>
      <c r="AI64" s="52"/>
      <c r="AJ64" s="52"/>
      <c r="AK64" s="52"/>
      <c r="AL64" s="52"/>
      <c r="AM64" s="52"/>
      <c r="AN64" s="52"/>
      <c r="AO64" s="52"/>
      <c r="AP64" s="35"/>
      <c r="AQ64" s="35"/>
      <c r="AR64" s="38"/>
      <c r="BE64" s="33"/>
    </row>
    <row r="65" spans="1:57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 spans="1:57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 spans="1:57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 spans="1:57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 spans="1:57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 spans="1:57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 spans="1:57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 spans="1:57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 spans="1:57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 spans="1:57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pans="1:57" s="2" customFormat="1" ht="12.75">
      <c r="A75" s="33"/>
      <c r="B75" s="34"/>
      <c r="C75" s="35"/>
      <c r="D75" s="51" t="s">
        <v>53</v>
      </c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  <c r="Q75" s="37"/>
      <c r="R75" s="37"/>
      <c r="S75" s="37"/>
      <c r="T75" s="37"/>
      <c r="U75" s="37"/>
      <c r="V75" s="51" t="s">
        <v>54</v>
      </c>
      <c r="W75" s="37"/>
      <c r="X75" s="37"/>
      <c r="Y75" s="37"/>
      <c r="Z75" s="37"/>
      <c r="AA75" s="37"/>
      <c r="AB75" s="37"/>
      <c r="AC75" s="37"/>
      <c r="AD75" s="37"/>
      <c r="AE75" s="37"/>
      <c r="AF75" s="37"/>
      <c r="AG75" s="37"/>
      <c r="AH75" s="51" t="s">
        <v>53</v>
      </c>
      <c r="AI75" s="37"/>
      <c r="AJ75" s="37"/>
      <c r="AK75" s="37"/>
      <c r="AL75" s="37"/>
      <c r="AM75" s="51" t="s">
        <v>54</v>
      </c>
      <c r="AN75" s="37"/>
      <c r="AO75" s="37"/>
      <c r="AP75" s="35"/>
      <c r="AQ75" s="35"/>
      <c r="AR75" s="38"/>
      <c r="BE75" s="33"/>
    </row>
    <row r="76" spans="1:57" s="2" customFormat="1">
      <c r="A76" s="33"/>
      <c r="B76" s="34"/>
      <c r="C76" s="35"/>
      <c r="D76" s="35"/>
      <c r="E76" s="35"/>
      <c r="F76" s="35"/>
      <c r="G76" s="35"/>
      <c r="H76" s="35"/>
      <c r="I76" s="35"/>
      <c r="J76" s="35"/>
      <c r="K76" s="35"/>
      <c r="L76" s="35"/>
      <c r="M76" s="35"/>
      <c r="N76" s="35"/>
      <c r="O76" s="35"/>
      <c r="P76" s="35"/>
      <c r="Q76" s="35"/>
      <c r="R76" s="35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  <c r="AF76" s="35"/>
      <c r="AG76" s="35"/>
      <c r="AH76" s="35"/>
      <c r="AI76" s="35"/>
      <c r="AJ76" s="35"/>
      <c r="AK76" s="35"/>
      <c r="AL76" s="35"/>
      <c r="AM76" s="35"/>
      <c r="AN76" s="35"/>
      <c r="AO76" s="35"/>
      <c r="AP76" s="35"/>
      <c r="AQ76" s="35"/>
      <c r="AR76" s="38"/>
      <c r="BE76" s="33"/>
    </row>
    <row r="77" spans="1:57" s="2" customFormat="1" ht="6.95" customHeight="1">
      <c r="A77" s="33"/>
      <c r="B77" s="53"/>
      <c r="C77" s="54"/>
      <c r="D77" s="54"/>
      <c r="E77" s="54"/>
      <c r="F77" s="54"/>
      <c r="G77" s="54"/>
      <c r="H77" s="54"/>
      <c r="I77" s="54"/>
      <c r="J77" s="54"/>
      <c r="K77" s="54"/>
      <c r="L77" s="54"/>
      <c r="M77" s="54"/>
      <c r="N77" s="54"/>
      <c r="O77" s="54"/>
      <c r="P77" s="54"/>
      <c r="Q77" s="54"/>
      <c r="R77" s="54"/>
      <c r="S77" s="54"/>
      <c r="T77" s="54"/>
      <c r="U77" s="54"/>
      <c r="V77" s="54"/>
      <c r="W77" s="54"/>
      <c r="X77" s="54"/>
      <c r="Y77" s="54"/>
      <c r="Z77" s="54"/>
      <c r="AA77" s="54"/>
      <c r="AB77" s="54"/>
      <c r="AC77" s="54"/>
      <c r="AD77" s="54"/>
      <c r="AE77" s="54"/>
      <c r="AF77" s="54"/>
      <c r="AG77" s="54"/>
      <c r="AH77" s="54"/>
      <c r="AI77" s="54"/>
      <c r="AJ77" s="54"/>
      <c r="AK77" s="54"/>
      <c r="AL77" s="54"/>
      <c r="AM77" s="54"/>
      <c r="AN77" s="54"/>
      <c r="AO77" s="54"/>
      <c r="AP77" s="54"/>
      <c r="AQ77" s="54"/>
      <c r="AR77" s="38"/>
      <c r="BE77" s="33"/>
    </row>
    <row r="81" spans="1:91" s="2" customFormat="1" ht="6.95" customHeight="1">
      <c r="A81" s="33"/>
      <c r="B81" s="55"/>
      <c r="C81" s="56"/>
      <c r="D81" s="56"/>
      <c r="E81" s="56"/>
      <c r="F81" s="56"/>
      <c r="G81" s="56"/>
      <c r="H81" s="56"/>
      <c r="I81" s="56"/>
      <c r="J81" s="56"/>
      <c r="K81" s="56"/>
      <c r="L81" s="56"/>
      <c r="M81" s="56"/>
      <c r="N81" s="56"/>
      <c r="O81" s="56"/>
      <c r="P81" s="56"/>
      <c r="Q81" s="56"/>
      <c r="R81" s="56"/>
      <c r="S81" s="56"/>
      <c r="T81" s="56"/>
      <c r="U81" s="56"/>
      <c r="V81" s="56"/>
      <c r="W81" s="56"/>
      <c r="X81" s="56"/>
      <c r="Y81" s="56"/>
      <c r="Z81" s="56"/>
      <c r="AA81" s="56"/>
      <c r="AB81" s="56"/>
      <c r="AC81" s="56"/>
      <c r="AD81" s="56"/>
      <c r="AE81" s="56"/>
      <c r="AF81" s="56"/>
      <c r="AG81" s="56"/>
      <c r="AH81" s="56"/>
      <c r="AI81" s="56"/>
      <c r="AJ81" s="56"/>
      <c r="AK81" s="56"/>
      <c r="AL81" s="56"/>
      <c r="AM81" s="56"/>
      <c r="AN81" s="56"/>
      <c r="AO81" s="56"/>
      <c r="AP81" s="56"/>
      <c r="AQ81" s="56"/>
      <c r="AR81" s="38"/>
      <c r="BE81" s="33"/>
    </row>
    <row r="82" spans="1:91" s="2" customFormat="1" ht="24.95" customHeight="1">
      <c r="A82" s="33"/>
      <c r="B82" s="34"/>
      <c r="C82" s="22" t="s">
        <v>57</v>
      </c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35"/>
      <c r="O82" s="35"/>
      <c r="P82" s="35"/>
      <c r="Q82" s="35"/>
      <c r="R82" s="35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  <c r="AF82" s="35"/>
      <c r="AG82" s="35"/>
      <c r="AH82" s="35"/>
      <c r="AI82" s="35"/>
      <c r="AJ82" s="35"/>
      <c r="AK82" s="35"/>
      <c r="AL82" s="35"/>
      <c r="AM82" s="35"/>
      <c r="AN82" s="35"/>
      <c r="AO82" s="35"/>
      <c r="AP82" s="35"/>
      <c r="AQ82" s="35"/>
      <c r="AR82" s="38"/>
      <c r="BE82" s="33"/>
    </row>
    <row r="83" spans="1:91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35"/>
      <c r="M83" s="35"/>
      <c r="N83" s="35"/>
      <c r="O83" s="35"/>
      <c r="P83" s="35"/>
      <c r="Q83" s="35"/>
      <c r="R83" s="35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  <c r="AF83" s="35"/>
      <c r="AG83" s="35"/>
      <c r="AH83" s="35"/>
      <c r="AI83" s="35"/>
      <c r="AJ83" s="35"/>
      <c r="AK83" s="35"/>
      <c r="AL83" s="35"/>
      <c r="AM83" s="35"/>
      <c r="AN83" s="35"/>
      <c r="AO83" s="35"/>
      <c r="AP83" s="35"/>
      <c r="AQ83" s="35"/>
      <c r="AR83" s="38"/>
      <c r="BE83" s="33"/>
    </row>
    <row r="84" spans="1:91" s="4" customFormat="1" ht="12" customHeight="1">
      <c r="B84" s="57"/>
      <c r="C84" s="28" t="s">
        <v>13</v>
      </c>
      <c r="D84" s="58"/>
      <c r="E84" s="58"/>
      <c r="F84" s="58"/>
      <c r="G84" s="58"/>
      <c r="H84" s="58"/>
      <c r="I84" s="58"/>
      <c r="J84" s="58"/>
      <c r="K84" s="58"/>
      <c r="L84" s="58" t="str">
        <f>K5</f>
        <v>OR_PHA</v>
      </c>
      <c r="M84" s="58"/>
      <c r="N84" s="58"/>
      <c r="O84" s="58"/>
      <c r="P84" s="58"/>
      <c r="Q84" s="58"/>
      <c r="R84" s="58"/>
      <c r="S84" s="58"/>
      <c r="T84" s="58"/>
      <c r="U84" s="58"/>
      <c r="V84" s="58"/>
      <c r="W84" s="58"/>
      <c r="X84" s="58"/>
      <c r="Y84" s="58"/>
      <c r="Z84" s="58"/>
      <c r="AA84" s="58"/>
      <c r="AB84" s="58"/>
      <c r="AC84" s="58"/>
      <c r="AD84" s="58"/>
      <c r="AE84" s="58"/>
      <c r="AF84" s="58"/>
      <c r="AG84" s="58"/>
      <c r="AH84" s="58"/>
      <c r="AI84" s="58"/>
      <c r="AJ84" s="58"/>
      <c r="AK84" s="58"/>
      <c r="AL84" s="58"/>
      <c r="AM84" s="58"/>
      <c r="AN84" s="58"/>
      <c r="AO84" s="58"/>
      <c r="AP84" s="58"/>
      <c r="AQ84" s="58"/>
      <c r="AR84" s="59"/>
    </row>
    <row r="85" spans="1:91" s="5" customFormat="1" ht="36.950000000000003" customHeight="1">
      <c r="B85" s="60"/>
      <c r="C85" s="61" t="s">
        <v>16</v>
      </c>
      <c r="D85" s="62"/>
      <c r="E85" s="62"/>
      <c r="F85" s="62"/>
      <c r="G85" s="62"/>
      <c r="H85" s="62"/>
      <c r="I85" s="62"/>
      <c r="J85" s="62"/>
      <c r="K85" s="62"/>
      <c r="L85" s="266" t="str">
        <f>K6</f>
        <v>Pravidelný servis, revize a údržba automatických dveří, rolovacích mříží, sekčních vrat a pohonů v obvodu OŘ PHA 2024-20</v>
      </c>
      <c r="M85" s="267"/>
      <c r="N85" s="267"/>
      <c r="O85" s="267"/>
      <c r="P85" s="267"/>
      <c r="Q85" s="267"/>
      <c r="R85" s="267"/>
      <c r="S85" s="267"/>
      <c r="T85" s="267"/>
      <c r="U85" s="267"/>
      <c r="V85" s="267"/>
      <c r="W85" s="267"/>
      <c r="X85" s="267"/>
      <c r="Y85" s="267"/>
      <c r="Z85" s="267"/>
      <c r="AA85" s="267"/>
      <c r="AB85" s="267"/>
      <c r="AC85" s="267"/>
      <c r="AD85" s="267"/>
      <c r="AE85" s="267"/>
      <c r="AF85" s="267"/>
      <c r="AG85" s="267"/>
      <c r="AH85" s="267"/>
      <c r="AI85" s="267"/>
      <c r="AJ85" s="267"/>
      <c r="AK85" s="62"/>
      <c r="AL85" s="62"/>
      <c r="AM85" s="62"/>
      <c r="AN85" s="62"/>
      <c r="AO85" s="62"/>
      <c r="AP85" s="62"/>
      <c r="AQ85" s="62"/>
      <c r="AR85" s="63"/>
    </row>
    <row r="86" spans="1:91" s="2" customFormat="1" ht="6.95" customHeight="1">
      <c r="A86" s="33"/>
      <c r="B86" s="34"/>
      <c r="C86" s="35"/>
      <c r="D86" s="35"/>
      <c r="E86" s="35"/>
      <c r="F86" s="35"/>
      <c r="G86" s="35"/>
      <c r="H86" s="35"/>
      <c r="I86" s="35"/>
      <c r="J86" s="35"/>
      <c r="K86" s="35"/>
      <c r="L86" s="35"/>
      <c r="M86" s="35"/>
      <c r="N86" s="35"/>
      <c r="O86" s="35"/>
      <c r="P86" s="35"/>
      <c r="Q86" s="35"/>
      <c r="R86" s="35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F86" s="35"/>
      <c r="AG86" s="35"/>
      <c r="AH86" s="35"/>
      <c r="AI86" s="35"/>
      <c r="AJ86" s="35"/>
      <c r="AK86" s="35"/>
      <c r="AL86" s="35"/>
      <c r="AM86" s="35"/>
      <c r="AN86" s="35"/>
      <c r="AO86" s="35"/>
      <c r="AP86" s="35"/>
      <c r="AQ86" s="35"/>
      <c r="AR86" s="38"/>
      <c r="BE86" s="33"/>
    </row>
    <row r="87" spans="1:91" s="2" customFormat="1" ht="12" customHeight="1">
      <c r="A87" s="33"/>
      <c r="B87" s="34"/>
      <c r="C87" s="28" t="s">
        <v>20</v>
      </c>
      <c r="D87" s="35"/>
      <c r="E87" s="35"/>
      <c r="F87" s="35"/>
      <c r="G87" s="35"/>
      <c r="H87" s="35"/>
      <c r="I87" s="35"/>
      <c r="J87" s="35"/>
      <c r="K87" s="35"/>
      <c r="L87" s="64" t="str">
        <f>IF(K8="","",K8)</f>
        <v>obvod OŘ Praha</v>
      </c>
      <c r="M87" s="35"/>
      <c r="N87" s="35"/>
      <c r="O87" s="35"/>
      <c r="P87" s="35"/>
      <c r="Q87" s="35"/>
      <c r="R87" s="35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F87" s="35"/>
      <c r="AG87" s="35"/>
      <c r="AH87" s="35"/>
      <c r="AI87" s="28" t="s">
        <v>22</v>
      </c>
      <c r="AJ87" s="35"/>
      <c r="AK87" s="35"/>
      <c r="AL87" s="35"/>
      <c r="AM87" s="268" t="str">
        <f>IF(AN8= "","",AN8)</f>
        <v>6. 5. 2024</v>
      </c>
      <c r="AN87" s="268"/>
      <c r="AO87" s="35"/>
      <c r="AP87" s="35"/>
      <c r="AQ87" s="35"/>
      <c r="AR87" s="38"/>
      <c r="BE87" s="33"/>
    </row>
    <row r="88" spans="1:91" s="2" customFormat="1" ht="6.95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35"/>
      <c r="M88" s="35"/>
      <c r="N88" s="35"/>
      <c r="O88" s="35"/>
      <c r="P88" s="35"/>
      <c r="Q88" s="35"/>
      <c r="R88" s="35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F88" s="35"/>
      <c r="AG88" s="35"/>
      <c r="AH88" s="35"/>
      <c r="AI88" s="35"/>
      <c r="AJ88" s="35"/>
      <c r="AK88" s="35"/>
      <c r="AL88" s="35"/>
      <c r="AM88" s="35"/>
      <c r="AN88" s="35"/>
      <c r="AO88" s="35"/>
      <c r="AP88" s="35"/>
      <c r="AQ88" s="35"/>
      <c r="AR88" s="38"/>
      <c r="BE88" s="33"/>
    </row>
    <row r="89" spans="1:91" s="2" customFormat="1" ht="15.2" customHeight="1">
      <c r="A89" s="33"/>
      <c r="B89" s="34"/>
      <c r="C89" s="28" t="s">
        <v>24</v>
      </c>
      <c r="D89" s="35"/>
      <c r="E89" s="35"/>
      <c r="F89" s="35"/>
      <c r="G89" s="35"/>
      <c r="H89" s="35"/>
      <c r="I89" s="35"/>
      <c r="J89" s="35"/>
      <c r="K89" s="35"/>
      <c r="L89" s="58" t="str">
        <f>IF(E11= "","",E11)</f>
        <v>Správa železnic, státní organizace</v>
      </c>
      <c r="M89" s="35"/>
      <c r="N89" s="35"/>
      <c r="O89" s="35"/>
      <c r="P89" s="35"/>
      <c r="Q89" s="35"/>
      <c r="R89" s="35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F89" s="35"/>
      <c r="AG89" s="35"/>
      <c r="AH89" s="35"/>
      <c r="AI89" s="28" t="s">
        <v>32</v>
      </c>
      <c r="AJ89" s="35"/>
      <c r="AK89" s="35"/>
      <c r="AL89" s="35"/>
      <c r="AM89" s="269" t="str">
        <f>IF(E17="","",E17)</f>
        <v xml:space="preserve"> </v>
      </c>
      <c r="AN89" s="270"/>
      <c r="AO89" s="270"/>
      <c r="AP89" s="270"/>
      <c r="AQ89" s="35"/>
      <c r="AR89" s="38"/>
      <c r="AS89" s="271" t="s">
        <v>58</v>
      </c>
      <c r="AT89" s="272"/>
      <c r="AU89" s="66"/>
      <c r="AV89" s="66"/>
      <c r="AW89" s="66"/>
      <c r="AX89" s="66"/>
      <c r="AY89" s="66"/>
      <c r="AZ89" s="66"/>
      <c r="BA89" s="66"/>
      <c r="BB89" s="66"/>
      <c r="BC89" s="66"/>
      <c r="BD89" s="67"/>
      <c r="BE89" s="33"/>
    </row>
    <row r="90" spans="1:91" s="2" customFormat="1" ht="15.2" customHeight="1">
      <c r="A90" s="33"/>
      <c r="B90" s="34"/>
      <c r="C90" s="28" t="s">
        <v>30</v>
      </c>
      <c r="D90" s="35"/>
      <c r="E90" s="35"/>
      <c r="F90" s="35"/>
      <c r="G90" s="35"/>
      <c r="H90" s="35"/>
      <c r="I90" s="35"/>
      <c r="J90" s="35"/>
      <c r="K90" s="35"/>
      <c r="L90" s="58" t="str">
        <f>IF(E14= "Vyplň údaj","",E14)</f>
        <v/>
      </c>
      <c r="M90" s="35"/>
      <c r="N90" s="35"/>
      <c r="O90" s="35"/>
      <c r="P90" s="35"/>
      <c r="Q90" s="35"/>
      <c r="R90" s="35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F90" s="35"/>
      <c r="AG90" s="35"/>
      <c r="AH90" s="35"/>
      <c r="AI90" s="28" t="s">
        <v>35</v>
      </c>
      <c r="AJ90" s="35"/>
      <c r="AK90" s="35"/>
      <c r="AL90" s="35"/>
      <c r="AM90" s="269" t="str">
        <f>IF(E20="","",E20)</f>
        <v>L. Ulrich, DiS.</v>
      </c>
      <c r="AN90" s="270"/>
      <c r="AO90" s="270"/>
      <c r="AP90" s="270"/>
      <c r="AQ90" s="35"/>
      <c r="AR90" s="38"/>
      <c r="AS90" s="273"/>
      <c r="AT90" s="274"/>
      <c r="AU90" s="68"/>
      <c r="AV90" s="68"/>
      <c r="AW90" s="68"/>
      <c r="AX90" s="68"/>
      <c r="AY90" s="68"/>
      <c r="AZ90" s="68"/>
      <c r="BA90" s="68"/>
      <c r="BB90" s="68"/>
      <c r="BC90" s="68"/>
      <c r="BD90" s="69"/>
      <c r="BE90" s="33"/>
    </row>
    <row r="91" spans="1:91" s="2" customFormat="1" ht="10.9" customHeight="1">
      <c r="A91" s="33"/>
      <c r="B91" s="34"/>
      <c r="C91" s="35"/>
      <c r="D91" s="35"/>
      <c r="E91" s="35"/>
      <c r="F91" s="35"/>
      <c r="G91" s="35"/>
      <c r="H91" s="35"/>
      <c r="I91" s="35"/>
      <c r="J91" s="35"/>
      <c r="K91" s="35"/>
      <c r="L91" s="35"/>
      <c r="M91" s="35"/>
      <c r="N91" s="35"/>
      <c r="O91" s="35"/>
      <c r="P91" s="35"/>
      <c r="Q91" s="35"/>
      <c r="R91" s="35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F91" s="35"/>
      <c r="AG91" s="35"/>
      <c r="AH91" s="35"/>
      <c r="AI91" s="35"/>
      <c r="AJ91" s="35"/>
      <c r="AK91" s="35"/>
      <c r="AL91" s="35"/>
      <c r="AM91" s="35"/>
      <c r="AN91" s="35"/>
      <c r="AO91" s="35"/>
      <c r="AP91" s="35"/>
      <c r="AQ91" s="35"/>
      <c r="AR91" s="38"/>
      <c r="AS91" s="275"/>
      <c r="AT91" s="276"/>
      <c r="AU91" s="70"/>
      <c r="AV91" s="70"/>
      <c r="AW91" s="70"/>
      <c r="AX91" s="70"/>
      <c r="AY91" s="70"/>
      <c r="AZ91" s="70"/>
      <c r="BA91" s="70"/>
      <c r="BB91" s="70"/>
      <c r="BC91" s="70"/>
      <c r="BD91" s="71"/>
      <c r="BE91" s="33"/>
    </row>
    <row r="92" spans="1:91" s="2" customFormat="1" ht="29.25" customHeight="1">
      <c r="A92" s="33"/>
      <c r="B92" s="34"/>
      <c r="C92" s="261" t="s">
        <v>59</v>
      </c>
      <c r="D92" s="262"/>
      <c r="E92" s="262"/>
      <c r="F92" s="262"/>
      <c r="G92" s="262"/>
      <c r="H92" s="72"/>
      <c r="I92" s="263" t="s">
        <v>60</v>
      </c>
      <c r="J92" s="262"/>
      <c r="K92" s="262"/>
      <c r="L92" s="262"/>
      <c r="M92" s="262"/>
      <c r="N92" s="262"/>
      <c r="O92" s="262"/>
      <c r="P92" s="262"/>
      <c r="Q92" s="262"/>
      <c r="R92" s="262"/>
      <c r="S92" s="262"/>
      <c r="T92" s="262"/>
      <c r="U92" s="262"/>
      <c r="V92" s="262"/>
      <c r="W92" s="262"/>
      <c r="X92" s="262"/>
      <c r="Y92" s="262"/>
      <c r="Z92" s="262"/>
      <c r="AA92" s="262"/>
      <c r="AB92" s="262"/>
      <c r="AC92" s="262"/>
      <c r="AD92" s="262"/>
      <c r="AE92" s="262"/>
      <c r="AF92" s="262"/>
      <c r="AG92" s="264" t="s">
        <v>61</v>
      </c>
      <c r="AH92" s="262"/>
      <c r="AI92" s="262"/>
      <c r="AJ92" s="262"/>
      <c r="AK92" s="262"/>
      <c r="AL92" s="262"/>
      <c r="AM92" s="262"/>
      <c r="AN92" s="263" t="s">
        <v>62</v>
      </c>
      <c r="AO92" s="262"/>
      <c r="AP92" s="265"/>
      <c r="AQ92" s="73" t="s">
        <v>63</v>
      </c>
      <c r="AR92" s="38"/>
      <c r="AS92" s="74" t="s">
        <v>64</v>
      </c>
      <c r="AT92" s="75" t="s">
        <v>65</v>
      </c>
      <c r="AU92" s="75" t="s">
        <v>66</v>
      </c>
      <c r="AV92" s="75" t="s">
        <v>67</v>
      </c>
      <c r="AW92" s="75" t="s">
        <v>68</v>
      </c>
      <c r="AX92" s="75" t="s">
        <v>69</v>
      </c>
      <c r="AY92" s="75" t="s">
        <v>70</v>
      </c>
      <c r="AZ92" s="75" t="s">
        <v>71</v>
      </c>
      <c r="BA92" s="75" t="s">
        <v>72</v>
      </c>
      <c r="BB92" s="75" t="s">
        <v>73</v>
      </c>
      <c r="BC92" s="75" t="s">
        <v>74</v>
      </c>
      <c r="BD92" s="76" t="s">
        <v>75</v>
      </c>
      <c r="BE92" s="33"/>
    </row>
    <row r="93" spans="1:91" s="2" customFormat="1" ht="10.9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35"/>
      <c r="M93" s="35"/>
      <c r="N93" s="35"/>
      <c r="O93" s="35"/>
      <c r="P93" s="35"/>
      <c r="Q93" s="35"/>
      <c r="R93" s="35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F93" s="35"/>
      <c r="AG93" s="35"/>
      <c r="AH93" s="35"/>
      <c r="AI93" s="35"/>
      <c r="AJ93" s="35"/>
      <c r="AK93" s="35"/>
      <c r="AL93" s="35"/>
      <c r="AM93" s="35"/>
      <c r="AN93" s="35"/>
      <c r="AO93" s="35"/>
      <c r="AP93" s="35"/>
      <c r="AQ93" s="35"/>
      <c r="AR93" s="38"/>
      <c r="AS93" s="77"/>
      <c r="AT93" s="78"/>
      <c r="AU93" s="78"/>
      <c r="AV93" s="78"/>
      <c r="AW93" s="78"/>
      <c r="AX93" s="78"/>
      <c r="AY93" s="78"/>
      <c r="AZ93" s="78"/>
      <c r="BA93" s="78"/>
      <c r="BB93" s="78"/>
      <c r="BC93" s="78"/>
      <c r="BD93" s="79"/>
      <c r="BE93" s="33"/>
    </row>
    <row r="94" spans="1:91" s="6" customFormat="1" ht="32.450000000000003" customHeight="1">
      <c r="B94" s="80"/>
      <c r="C94" s="81" t="s">
        <v>76</v>
      </c>
      <c r="D94" s="82"/>
      <c r="E94" s="82"/>
      <c r="F94" s="82"/>
      <c r="G94" s="82"/>
      <c r="H94" s="82"/>
      <c r="I94" s="82"/>
      <c r="J94" s="82"/>
      <c r="K94" s="82"/>
      <c r="L94" s="82"/>
      <c r="M94" s="82"/>
      <c r="N94" s="82"/>
      <c r="O94" s="82"/>
      <c r="P94" s="82"/>
      <c r="Q94" s="82"/>
      <c r="R94" s="82"/>
      <c r="S94" s="82"/>
      <c r="T94" s="82"/>
      <c r="U94" s="82"/>
      <c r="V94" s="82"/>
      <c r="W94" s="82"/>
      <c r="X94" s="82"/>
      <c r="Y94" s="82"/>
      <c r="Z94" s="82"/>
      <c r="AA94" s="82"/>
      <c r="AB94" s="82"/>
      <c r="AC94" s="82"/>
      <c r="AD94" s="82"/>
      <c r="AE94" s="82"/>
      <c r="AF94" s="82"/>
      <c r="AG94" s="258">
        <f>ROUND(AG95,2)</f>
        <v>0</v>
      </c>
      <c r="AH94" s="258"/>
      <c r="AI94" s="258"/>
      <c r="AJ94" s="258"/>
      <c r="AK94" s="258"/>
      <c r="AL94" s="258"/>
      <c r="AM94" s="258"/>
      <c r="AN94" s="259">
        <f>SUM(AG94,AT94)</f>
        <v>0</v>
      </c>
      <c r="AO94" s="259"/>
      <c r="AP94" s="259"/>
      <c r="AQ94" s="84" t="s">
        <v>1</v>
      </c>
      <c r="AR94" s="85"/>
      <c r="AS94" s="86">
        <f>ROUND(AS95,2)</f>
        <v>0</v>
      </c>
      <c r="AT94" s="87">
        <f>ROUND(SUM(AV94:AW94),2)</f>
        <v>0</v>
      </c>
      <c r="AU94" s="88">
        <f>ROUND(AU95,5)</f>
        <v>0</v>
      </c>
      <c r="AV94" s="87">
        <f>ROUND(AZ94*L29,2)</f>
        <v>0</v>
      </c>
      <c r="AW94" s="87">
        <f>ROUND(BA94*L30,2)</f>
        <v>0</v>
      </c>
      <c r="AX94" s="87">
        <f>ROUND(BB94*L29,2)</f>
        <v>0</v>
      </c>
      <c r="AY94" s="87">
        <f>ROUND(BC94*L30,2)</f>
        <v>0</v>
      </c>
      <c r="AZ94" s="87">
        <f>ROUND(AZ95,2)</f>
        <v>0</v>
      </c>
      <c r="BA94" s="87">
        <f>ROUND(BA95,2)</f>
        <v>0</v>
      </c>
      <c r="BB94" s="87">
        <f>ROUND(BB95,2)</f>
        <v>0</v>
      </c>
      <c r="BC94" s="87">
        <f>ROUND(BC95,2)</f>
        <v>0</v>
      </c>
      <c r="BD94" s="89">
        <f>ROUND(BD95,2)</f>
        <v>0</v>
      </c>
      <c r="BS94" s="90" t="s">
        <v>77</v>
      </c>
      <c r="BT94" s="90" t="s">
        <v>78</v>
      </c>
      <c r="BU94" s="91" t="s">
        <v>79</v>
      </c>
      <c r="BV94" s="90" t="s">
        <v>80</v>
      </c>
      <c r="BW94" s="90" t="s">
        <v>5</v>
      </c>
      <c r="BX94" s="90" t="s">
        <v>81</v>
      </c>
      <c r="CL94" s="90" t="s">
        <v>1</v>
      </c>
    </row>
    <row r="95" spans="1:91" s="7" customFormat="1" ht="37.5" customHeight="1">
      <c r="A95" s="92" t="s">
        <v>82</v>
      </c>
      <c r="B95" s="93"/>
      <c r="C95" s="94"/>
      <c r="D95" s="257" t="s">
        <v>14</v>
      </c>
      <c r="E95" s="257"/>
      <c r="F95" s="257"/>
      <c r="G95" s="257"/>
      <c r="H95" s="257"/>
      <c r="I95" s="95"/>
      <c r="J95" s="257" t="s">
        <v>83</v>
      </c>
      <c r="K95" s="257"/>
      <c r="L95" s="257"/>
      <c r="M95" s="257"/>
      <c r="N95" s="257"/>
      <c r="O95" s="257"/>
      <c r="P95" s="257"/>
      <c r="Q95" s="257"/>
      <c r="R95" s="257"/>
      <c r="S95" s="257"/>
      <c r="T95" s="257"/>
      <c r="U95" s="257"/>
      <c r="V95" s="257"/>
      <c r="W95" s="257"/>
      <c r="X95" s="257"/>
      <c r="Y95" s="257"/>
      <c r="Z95" s="257"/>
      <c r="AA95" s="257"/>
      <c r="AB95" s="257"/>
      <c r="AC95" s="257"/>
      <c r="AD95" s="257"/>
      <c r="AE95" s="257"/>
      <c r="AF95" s="257"/>
      <c r="AG95" s="255">
        <f>'OR_PHA - Pravidelný servi...'!J30</f>
        <v>0</v>
      </c>
      <c r="AH95" s="256"/>
      <c r="AI95" s="256"/>
      <c r="AJ95" s="256"/>
      <c r="AK95" s="256"/>
      <c r="AL95" s="256"/>
      <c r="AM95" s="256"/>
      <c r="AN95" s="255">
        <f>SUM(AG95,AT95)</f>
        <v>0</v>
      </c>
      <c r="AO95" s="256"/>
      <c r="AP95" s="256"/>
      <c r="AQ95" s="96" t="s">
        <v>84</v>
      </c>
      <c r="AR95" s="97"/>
      <c r="AS95" s="98">
        <v>0</v>
      </c>
      <c r="AT95" s="99">
        <f>ROUND(SUM(AV95:AW95),2)</f>
        <v>0</v>
      </c>
      <c r="AU95" s="100">
        <f>'OR_PHA - Pravidelný servi...'!P125</f>
        <v>0</v>
      </c>
      <c r="AV95" s="99">
        <f>'OR_PHA - Pravidelný servi...'!J33</f>
        <v>0</v>
      </c>
      <c r="AW95" s="99">
        <f>'OR_PHA - Pravidelný servi...'!J34</f>
        <v>0</v>
      </c>
      <c r="AX95" s="99">
        <f>'OR_PHA - Pravidelný servi...'!J35</f>
        <v>0</v>
      </c>
      <c r="AY95" s="99">
        <f>'OR_PHA - Pravidelný servi...'!J36</f>
        <v>0</v>
      </c>
      <c r="AZ95" s="99">
        <f>'OR_PHA - Pravidelný servi...'!F33</f>
        <v>0</v>
      </c>
      <c r="BA95" s="99">
        <f>'OR_PHA - Pravidelný servi...'!F34</f>
        <v>0</v>
      </c>
      <c r="BB95" s="99">
        <f>'OR_PHA - Pravidelný servi...'!F35</f>
        <v>0</v>
      </c>
      <c r="BC95" s="99">
        <f>'OR_PHA - Pravidelný servi...'!F36</f>
        <v>0</v>
      </c>
      <c r="BD95" s="101">
        <f>'OR_PHA - Pravidelný servi...'!F37</f>
        <v>0</v>
      </c>
      <c r="BT95" s="102" t="s">
        <v>85</v>
      </c>
      <c r="BV95" s="102" t="s">
        <v>80</v>
      </c>
      <c r="BW95" s="102" t="s">
        <v>86</v>
      </c>
      <c r="BX95" s="102" t="s">
        <v>5</v>
      </c>
      <c r="CL95" s="102" t="s">
        <v>1</v>
      </c>
      <c r="CM95" s="102" t="s">
        <v>87</v>
      </c>
    </row>
    <row r="96" spans="1:91" s="2" customFormat="1" ht="30" customHeight="1">
      <c r="A96" s="33"/>
      <c r="B96" s="34"/>
      <c r="C96" s="35"/>
      <c r="D96" s="35"/>
      <c r="E96" s="35"/>
      <c r="F96" s="35"/>
      <c r="G96" s="35"/>
      <c r="H96" s="35"/>
      <c r="I96" s="35"/>
      <c r="J96" s="35"/>
      <c r="K96" s="35"/>
      <c r="L96" s="35"/>
      <c r="M96" s="35"/>
      <c r="N96" s="35"/>
      <c r="O96" s="35"/>
      <c r="P96" s="35"/>
      <c r="Q96" s="35"/>
      <c r="R96" s="35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F96" s="35"/>
      <c r="AG96" s="35"/>
      <c r="AH96" s="35"/>
      <c r="AI96" s="35"/>
      <c r="AJ96" s="35"/>
      <c r="AK96" s="35"/>
      <c r="AL96" s="35"/>
      <c r="AM96" s="35"/>
      <c r="AN96" s="35"/>
      <c r="AO96" s="35"/>
      <c r="AP96" s="35"/>
      <c r="AQ96" s="35"/>
      <c r="AR96" s="38"/>
      <c r="AS96" s="33"/>
      <c r="AT96" s="33"/>
      <c r="AU96" s="33"/>
      <c r="AV96" s="33"/>
      <c r="AW96" s="33"/>
      <c r="AX96" s="33"/>
      <c r="AY96" s="33"/>
      <c r="AZ96" s="33"/>
      <c r="BA96" s="33"/>
      <c r="BB96" s="33"/>
      <c r="BC96" s="33"/>
      <c r="BD96" s="33"/>
      <c r="BE96" s="33"/>
    </row>
    <row r="97" spans="1:57" s="2" customFormat="1" ht="6.95" customHeight="1">
      <c r="A97" s="33"/>
      <c r="B97" s="53"/>
      <c r="C97" s="54"/>
      <c r="D97" s="54"/>
      <c r="E97" s="54"/>
      <c r="F97" s="54"/>
      <c r="G97" s="54"/>
      <c r="H97" s="54"/>
      <c r="I97" s="54"/>
      <c r="J97" s="54"/>
      <c r="K97" s="54"/>
      <c r="L97" s="54"/>
      <c r="M97" s="54"/>
      <c r="N97" s="54"/>
      <c r="O97" s="54"/>
      <c r="P97" s="54"/>
      <c r="Q97" s="54"/>
      <c r="R97" s="54"/>
      <c r="S97" s="54"/>
      <c r="T97" s="54"/>
      <c r="U97" s="54"/>
      <c r="V97" s="54"/>
      <c r="W97" s="54"/>
      <c r="X97" s="54"/>
      <c r="Y97" s="54"/>
      <c r="Z97" s="54"/>
      <c r="AA97" s="54"/>
      <c r="AB97" s="54"/>
      <c r="AC97" s="54"/>
      <c r="AD97" s="54"/>
      <c r="AE97" s="54"/>
      <c r="AF97" s="54"/>
      <c r="AG97" s="54"/>
      <c r="AH97" s="54"/>
      <c r="AI97" s="54"/>
      <c r="AJ97" s="54"/>
      <c r="AK97" s="54"/>
      <c r="AL97" s="54"/>
      <c r="AM97" s="54"/>
      <c r="AN97" s="54"/>
      <c r="AO97" s="54"/>
      <c r="AP97" s="54"/>
      <c r="AQ97" s="54"/>
      <c r="AR97" s="38"/>
      <c r="AS97" s="33"/>
      <c r="AT97" s="33"/>
      <c r="AU97" s="33"/>
      <c r="AV97" s="33"/>
      <c r="AW97" s="33"/>
      <c r="AX97" s="33"/>
      <c r="AY97" s="33"/>
      <c r="AZ97" s="33"/>
      <c r="BA97" s="33"/>
      <c r="BB97" s="33"/>
      <c r="BC97" s="33"/>
      <c r="BD97" s="33"/>
      <c r="BE97" s="33"/>
    </row>
  </sheetData>
  <sheetProtection algorithmName="SHA-512" hashValue="AA1UtkocqCfIMXwMQxAAhTLcITyHoLDmBuwh7Zj/Mh166brUXpDd2wShdWfMDVH/tGXKhXoWXK3nOwbAzTwD2Q==" saltValue="4qvVpFKKmmcP7i8DvCR/k1lhiSUITbJbl9XAoFLW68A20Qd8sp86PLJ0R4OQWgv2sxO+KV+/9ZDQcxS/vm7Q6Q==" spinCount="100000" sheet="1" objects="1" scenarios="1" formatColumns="0" formatRows="0"/>
  <mergeCells count="42">
    <mergeCell ref="AR2:BE2"/>
    <mergeCell ref="C92:G92"/>
    <mergeCell ref="I92:AF92"/>
    <mergeCell ref="AG92:AM92"/>
    <mergeCell ref="AN92:AP92"/>
    <mergeCell ref="L85:AJ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AN95:AP95"/>
    <mergeCell ref="AG95:AM95"/>
    <mergeCell ref="D95:H95"/>
    <mergeCell ref="J95:AF95"/>
    <mergeCell ref="AG94:AM94"/>
    <mergeCell ref="AN94:AP94"/>
    <mergeCell ref="W32:AE32"/>
    <mergeCell ref="AK32:AO32"/>
    <mergeCell ref="L32:P32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L31:P31"/>
  </mergeCells>
  <hyperlinks>
    <hyperlink ref="A95" location="'OR_PHA - Pravidelný servi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342"/>
  <sheetViews>
    <sheetView showGridLines="0" tabSelected="1" workbookViewId="0">
      <selection activeCell="G179" sqref="G179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10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60"/>
      <c r="M2" s="260"/>
      <c r="N2" s="260"/>
      <c r="O2" s="260"/>
      <c r="P2" s="260"/>
      <c r="Q2" s="260"/>
      <c r="R2" s="260"/>
      <c r="S2" s="260"/>
      <c r="T2" s="260"/>
      <c r="U2" s="260"/>
      <c r="V2" s="260"/>
      <c r="AT2" s="16" t="s">
        <v>86</v>
      </c>
    </row>
    <row r="3" spans="1:46" s="1" customFormat="1" ht="6.95" customHeight="1">
      <c r="B3" s="103"/>
      <c r="C3" s="104"/>
      <c r="D3" s="104"/>
      <c r="E3" s="104"/>
      <c r="F3" s="104"/>
      <c r="G3" s="104"/>
      <c r="H3" s="104"/>
      <c r="I3" s="104"/>
      <c r="J3" s="104"/>
      <c r="K3" s="104"/>
      <c r="L3" s="19"/>
      <c r="AT3" s="16" t="s">
        <v>87</v>
      </c>
    </row>
    <row r="4" spans="1:46" s="1" customFormat="1" ht="24.95" customHeight="1">
      <c r="B4" s="19"/>
      <c r="D4" s="233" t="s">
        <v>652</v>
      </c>
      <c r="L4" s="19"/>
      <c r="M4" s="105" t="s">
        <v>10</v>
      </c>
      <c r="AT4" s="16" t="s">
        <v>4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106" t="s">
        <v>16</v>
      </c>
      <c r="L6" s="19"/>
    </row>
    <row r="7" spans="1:46" s="1" customFormat="1" ht="26.25" customHeight="1">
      <c r="B7" s="19"/>
      <c r="E7" s="284" t="s">
        <v>651</v>
      </c>
      <c r="F7" s="285"/>
      <c r="G7" s="285"/>
      <c r="H7" s="285"/>
      <c r="L7" s="19"/>
    </row>
    <row r="8" spans="1:46" s="2" customFormat="1" ht="12" customHeight="1">
      <c r="A8" s="33"/>
      <c r="B8" s="38"/>
      <c r="C8" s="33"/>
      <c r="D8" s="106" t="s">
        <v>88</v>
      </c>
      <c r="E8" s="33"/>
      <c r="F8" s="33"/>
      <c r="G8" s="33"/>
      <c r="H8" s="33"/>
      <c r="I8" s="33"/>
      <c r="J8" s="33"/>
      <c r="K8" s="33"/>
      <c r="L8" s="50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30" customHeight="1">
      <c r="A9" s="33"/>
      <c r="B9" s="38"/>
      <c r="C9" s="33"/>
      <c r="D9" s="33"/>
      <c r="E9" s="286"/>
      <c r="F9" s="287"/>
      <c r="G9" s="287"/>
      <c r="H9" s="287"/>
      <c r="I9" s="33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>
      <c r="A10" s="33"/>
      <c r="B10" s="38"/>
      <c r="C10" s="33"/>
      <c r="D10" s="33"/>
      <c r="E10" s="33"/>
      <c r="F10" s="33"/>
      <c r="G10" s="33"/>
      <c r="H10" s="33"/>
      <c r="I10" s="33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06" t="s">
        <v>18</v>
      </c>
      <c r="E11" s="33"/>
      <c r="F11" s="107" t="s">
        <v>1</v>
      </c>
      <c r="G11" s="33"/>
      <c r="H11" s="33"/>
      <c r="I11" s="106" t="s">
        <v>19</v>
      </c>
      <c r="J11" s="107" t="s">
        <v>1</v>
      </c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06" t="s">
        <v>20</v>
      </c>
      <c r="E12" s="33"/>
      <c r="F12" s="107" t="s">
        <v>21</v>
      </c>
      <c r="G12" s="33"/>
      <c r="H12" s="33"/>
      <c r="I12" s="106" t="s">
        <v>22</v>
      </c>
      <c r="J12" s="108" t="str">
        <f>'Rekapitulace stavby'!AN8</f>
        <v>6. 5. 2024</v>
      </c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8"/>
      <c r="C13" s="33"/>
      <c r="D13" s="33"/>
      <c r="E13" s="33"/>
      <c r="F13" s="33"/>
      <c r="G13" s="33"/>
      <c r="H13" s="33"/>
      <c r="I13" s="33"/>
      <c r="J13" s="33"/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06" t="s">
        <v>24</v>
      </c>
      <c r="E14" s="33"/>
      <c r="F14" s="33"/>
      <c r="G14" s="33"/>
      <c r="H14" s="33"/>
      <c r="I14" s="106" t="s">
        <v>25</v>
      </c>
      <c r="J14" s="107" t="s">
        <v>26</v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07" t="s">
        <v>27</v>
      </c>
      <c r="F15" s="33"/>
      <c r="G15" s="33"/>
      <c r="H15" s="33"/>
      <c r="I15" s="106" t="s">
        <v>28</v>
      </c>
      <c r="J15" s="107" t="s">
        <v>29</v>
      </c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8"/>
      <c r="C16" s="33"/>
      <c r="D16" s="33"/>
      <c r="E16" s="33"/>
      <c r="F16" s="33"/>
      <c r="G16" s="33"/>
      <c r="H16" s="33"/>
      <c r="I16" s="33"/>
      <c r="J16" s="33"/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06" t="s">
        <v>30</v>
      </c>
      <c r="E17" s="33"/>
      <c r="F17" s="33"/>
      <c r="G17" s="33"/>
      <c r="H17" s="33"/>
      <c r="I17" s="106" t="s">
        <v>25</v>
      </c>
      <c r="J17" s="29" t="str">
        <f>'Rekapitulace stavby'!AN13</f>
        <v>Vyplň údaj</v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288" t="str">
        <f>'Rekapitulace stavby'!E14</f>
        <v>Vyplň údaj</v>
      </c>
      <c r="F18" s="289"/>
      <c r="G18" s="289"/>
      <c r="H18" s="289"/>
      <c r="I18" s="106" t="s">
        <v>28</v>
      </c>
      <c r="J18" s="29" t="str">
        <f>'Rekapitulace stavby'!AN14</f>
        <v>Vyplň údaj</v>
      </c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8"/>
      <c r="C19" s="33"/>
      <c r="D19" s="33"/>
      <c r="E19" s="33"/>
      <c r="F19" s="33"/>
      <c r="G19" s="33"/>
      <c r="H19" s="33"/>
      <c r="I19" s="33"/>
      <c r="J19" s="33"/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06" t="s">
        <v>32</v>
      </c>
      <c r="E20" s="33"/>
      <c r="F20" s="33"/>
      <c r="G20" s="33"/>
      <c r="H20" s="33"/>
      <c r="I20" s="106" t="s">
        <v>25</v>
      </c>
      <c r="J20" s="107" t="str">
        <f>IF('Rekapitulace stavby'!AN16="","",'Rekapitulace stavby'!AN16)</f>
        <v/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07" t="str">
        <f>IF('Rekapitulace stavby'!E17="","",'Rekapitulace stavby'!E17)</f>
        <v xml:space="preserve"> </v>
      </c>
      <c r="F21" s="33"/>
      <c r="G21" s="33"/>
      <c r="H21" s="33"/>
      <c r="I21" s="106" t="s">
        <v>28</v>
      </c>
      <c r="J21" s="107" t="str">
        <f>IF('Rekapitulace stavby'!AN17="","",'Rekapitulace stavby'!AN17)</f>
        <v/>
      </c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8"/>
      <c r="C22" s="33"/>
      <c r="D22" s="33"/>
      <c r="E22" s="33"/>
      <c r="F22" s="33"/>
      <c r="G22" s="33"/>
      <c r="H22" s="33"/>
      <c r="I22" s="33"/>
      <c r="J22" s="33"/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06" t="s">
        <v>35</v>
      </c>
      <c r="E23" s="33"/>
      <c r="F23" s="33"/>
      <c r="G23" s="33"/>
      <c r="H23" s="33"/>
      <c r="I23" s="106" t="s">
        <v>25</v>
      </c>
      <c r="J23" s="107" t="s">
        <v>1</v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07" t="s">
        <v>89</v>
      </c>
      <c r="F24" s="33"/>
      <c r="G24" s="33"/>
      <c r="H24" s="33"/>
      <c r="I24" s="106" t="s">
        <v>28</v>
      </c>
      <c r="J24" s="107" t="s">
        <v>1</v>
      </c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8"/>
      <c r="C25" s="33"/>
      <c r="D25" s="33"/>
      <c r="E25" s="33"/>
      <c r="F25" s="33"/>
      <c r="G25" s="33"/>
      <c r="H25" s="33"/>
      <c r="I25" s="33"/>
      <c r="J25" s="33"/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06" t="s">
        <v>37</v>
      </c>
      <c r="E26" s="33"/>
      <c r="F26" s="33"/>
      <c r="G26" s="33"/>
      <c r="H26" s="33"/>
      <c r="I26" s="33"/>
      <c r="J26" s="33"/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09"/>
      <c r="B27" s="110"/>
      <c r="C27" s="109"/>
      <c r="D27" s="109"/>
      <c r="E27" s="290" t="s">
        <v>1</v>
      </c>
      <c r="F27" s="290"/>
      <c r="G27" s="290"/>
      <c r="H27" s="290"/>
      <c r="I27" s="109"/>
      <c r="J27" s="109"/>
      <c r="K27" s="109"/>
      <c r="L27" s="111"/>
      <c r="S27" s="109"/>
      <c r="T27" s="109"/>
      <c r="U27" s="109"/>
      <c r="V27" s="109"/>
      <c r="W27" s="109"/>
      <c r="X27" s="109"/>
      <c r="Y27" s="109"/>
      <c r="Z27" s="109"/>
      <c r="AA27" s="109"/>
      <c r="AB27" s="109"/>
      <c r="AC27" s="109"/>
      <c r="AD27" s="109"/>
      <c r="AE27" s="109"/>
    </row>
    <row r="28" spans="1:31" s="2" customFormat="1" ht="6.95" customHeight="1">
      <c r="A28" s="33"/>
      <c r="B28" s="38"/>
      <c r="C28" s="33"/>
      <c r="D28" s="33"/>
      <c r="E28" s="33"/>
      <c r="F28" s="33"/>
      <c r="G28" s="33"/>
      <c r="H28" s="33"/>
      <c r="I28" s="33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8"/>
      <c r="C29" s="33"/>
      <c r="D29" s="112"/>
      <c r="E29" s="112"/>
      <c r="F29" s="112"/>
      <c r="G29" s="112"/>
      <c r="H29" s="112"/>
      <c r="I29" s="112"/>
      <c r="J29" s="112"/>
      <c r="K29" s="112"/>
      <c r="L29" s="50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13" t="s">
        <v>38</v>
      </c>
      <c r="E30" s="33"/>
      <c r="F30" s="33"/>
      <c r="G30" s="33"/>
      <c r="H30" s="33"/>
      <c r="I30" s="33"/>
      <c r="J30" s="114">
        <f>ROUND(J125, 2)</f>
        <v>0</v>
      </c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12"/>
      <c r="E31" s="112"/>
      <c r="F31" s="112"/>
      <c r="G31" s="112"/>
      <c r="H31" s="112"/>
      <c r="I31" s="112"/>
      <c r="J31" s="112"/>
      <c r="K31" s="112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8"/>
      <c r="C32" s="33"/>
      <c r="D32" s="33"/>
      <c r="E32" s="33"/>
      <c r="F32" s="115" t="s">
        <v>40</v>
      </c>
      <c r="G32" s="33"/>
      <c r="H32" s="33"/>
      <c r="I32" s="115" t="s">
        <v>39</v>
      </c>
      <c r="J32" s="115" t="s">
        <v>41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8"/>
      <c r="C33" s="33"/>
      <c r="D33" s="116" t="s">
        <v>42</v>
      </c>
      <c r="E33" s="106" t="s">
        <v>43</v>
      </c>
      <c r="F33" s="117">
        <f>ROUND((SUM(BE125:BE341)),  2)</f>
        <v>0</v>
      </c>
      <c r="G33" s="33"/>
      <c r="H33" s="33"/>
      <c r="I33" s="118">
        <v>0.21</v>
      </c>
      <c r="J33" s="117">
        <f>ROUND(((SUM(BE125:BE341))*I33),  2)</f>
        <v>0</v>
      </c>
      <c r="K33" s="3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106" t="s">
        <v>44</v>
      </c>
      <c r="F34" s="117">
        <f>ROUND((SUM(BF125:BF341)),  2)</f>
        <v>0</v>
      </c>
      <c r="G34" s="33"/>
      <c r="H34" s="33"/>
      <c r="I34" s="118">
        <v>0.12</v>
      </c>
      <c r="J34" s="117">
        <f>ROUND(((SUM(BF125:BF341))*I34),  2)</f>
        <v>0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106" t="s">
        <v>45</v>
      </c>
      <c r="F35" s="117">
        <f>ROUND((SUM(BG125:BG341)),  2)</f>
        <v>0</v>
      </c>
      <c r="G35" s="33"/>
      <c r="H35" s="33"/>
      <c r="I35" s="118">
        <v>0.21</v>
      </c>
      <c r="J35" s="117">
        <f>0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8"/>
      <c r="C36" s="33"/>
      <c r="D36" s="33"/>
      <c r="E36" s="106" t="s">
        <v>46</v>
      </c>
      <c r="F36" s="117">
        <f>ROUND((SUM(BH125:BH341)),  2)</f>
        <v>0</v>
      </c>
      <c r="G36" s="33"/>
      <c r="H36" s="33"/>
      <c r="I36" s="118">
        <v>0.12</v>
      </c>
      <c r="J36" s="117">
        <f>0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06" t="s">
        <v>47</v>
      </c>
      <c r="F37" s="117">
        <f>ROUND((SUM(BI125:BI341)),  2)</f>
        <v>0</v>
      </c>
      <c r="G37" s="33"/>
      <c r="H37" s="33"/>
      <c r="I37" s="118">
        <v>0</v>
      </c>
      <c r="J37" s="117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8"/>
      <c r="C38" s="33"/>
      <c r="D38" s="33"/>
      <c r="E38" s="33"/>
      <c r="F38" s="33"/>
      <c r="G38" s="33"/>
      <c r="H38" s="33"/>
      <c r="I38" s="33"/>
      <c r="J38" s="33"/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19"/>
      <c r="D39" s="120" t="s">
        <v>48</v>
      </c>
      <c r="E39" s="121"/>
      <c r="F39" s="121"/>
      <c r="G39" s="122" t="s">
        <v>49</v>
      </c>
      <c r="H39" s="123" t="s">
        <v>50</v>
      </c>
      <c r="I39" s="121"/>
      <c r="J39" s="124">
        <f>SUM(J30:J37)</f>
        <v>0</v>
      </c>
      <c r="K39" s="125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38"/>
      <c r="C40" s="33"/>
      <c r="D40" s="33"/>
      <c r="E40" s="33"/>
      <c r="F40" s="33"/>
      <c r="G40" s="33"/>
      <c r="H40" s="33"/>
      <c r="I40" s="33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5" customHeight="1">
      <c r="B41" s="19"/>
      <c r="L41" s="19"/>
    </row>
    <row r="42" spans="1:31" s="1" customFormat="1" ht="14.45" customHeight="1">
      <c r="B42" s="19"/>
      <c r="L42" s="19"/>
    </row>
    <row r="43" spans="1:31" s="1" customFormat="1" ht="14.45" customHeight="1">
      <c r="B43" s="19"/>
      <c r="L43" s="19"/>
    </row>
    <row r="44" spans="1:31" s="1" customFormat="1" ht="14.45" customHeight="1">
      <c r="B44" s="19"/>
      <c r="L44" s="19"/>
    </row>
    <row r="45" spans="1:31" s="1" customFormat="1" ht="14.45" customHeight="1">
      <c r="B45" s="19"/>
      <c r="L45" s="19"/>
    </row>
    <row r="46" spans="1:31" s="1" customFormat="1" ht="14.45" customHeight="1">
      <c r="B46" s="19"/>
      <c r="L46" s="19"/>
    </row>
    <row r="47" spans="1:31" s="1" customFormat="1" ht="14.45" customHeight="1">
      <c r="B47" s="19"/>
      <c r="L47" s="19"/>
    </row>
    <row r="48" spans="1:31" s="1" customFormat="1" ht="14.45" customHeight="1">
      <c r="B48" s="19"/>
      <c r="L48" s="19"/>
    </row>
    <row r="49" spans="1:31" s="1" customFormat="1" ht="14.45" customHeight="1">
      <c r="B49" s="19"/>
      <c r="L49" s="19"/>
    </row>
    <row r="50" spans="1:31" s="2" customFormat="1" ht="14.45" customHeight="1">
      <c r="B50" s="50"/>
      <c r="D50" s="126" t="s">
        <v>51</v>
      </c>
      <c r="E50" s="127"/>
      <c r="F50" s="127"/>
      <c r="G50" s="126" t="s">
        <v>52</v>
      </c>
      <c r="H50" s="127"/>
      <c r="I50" s="127"/>
      <c r="J50" s="127"/>
      <c r="K50" s="127"/>
      <c r="L50" s="50"/>
    </row>
    <row r="51" spans="1:31">
      <c r="B51" s="19"/>
      <c r="L51" s="19"/>
    </row>
    <row r="52" spans="1:31">
      <c r="B52" s="19"/>
      <c r="L52" s="19"/>
    </row>
    <row r="53" spans="1:31">
      <c r="B53" s="19"/>
      <c r="L53" s="19"/>
    </row>
    <row r="54" spans="1:31">
      <c r="B54" s="19"/>
      <c r="L54" s="19"/>
    </row>
    <row r="55" spans="1:31">
      <c r="B55" s="19"/>
      <c r="L55" s="19"/>
    </row>
    <row r="56" spans="1:31">
      <c r="B56" s="19"/>
      <c r="L56" s="19"/>
    </row>
    <row r="57" spans="1:31">
      <c r="B57" s="19"/>
      <c r="L57" s="19"/>
    </row>
    <row r="58" spans="1:31">
      <c r="B58" s="19"/>
      <c r="L58" s="19"/>
    </row>
    <row r="59" spans="1:31">
      <c r="B59" s="19"/>
      <c r="L59" s="19"/>
    </row>
    <row r="60" spans="1:31">
      <c r="B60" s="19"/>
      <c r="L60" s="19"/>
    </row>
    <row r="61" spans="1:31" s="2" customFormat="1" ht="12.75">
      <c r="A61" s="33"/>
      <c r="B61" s="38"/>
      <c r="C61" s="33"/>
      <c r="D61" s="128" t="s">
        <v>53</v>
      </c>
      <c r="E61" s="129"/>
      <c r="F61" s="130" t="s">
        <v>54</v>
      </c>
      <c r="G61" s="128" t="s">
        <v>53</v>
      </c>
      <c r="H61" s="129"/>
      <c r="I61" s="129"/>
      <c r="J61" s="131" t="s">
        <v>54</v>
      </c>
      <c r="K61" s="129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>
      <c r="B62" s="19"/>
      <c r="L62" s="19"/>
    </row>
    <row r="63" spans="1:31">
      <c r="B63" s="19"/>
      <c r="L63" s="19"/>
    </row>
    <row r="64" spans="1:31">
      <c r="B64" s="19"/>
      <c r="L64" s="19"/>
    </row>
    <row r="65" spans="1:31" s="2" customFormat="1" ht="12.75">
      <c r="A65" s="33"/>
      <c r="B65" s="38"/>
      <c r="C65" s="33"/>
      <c r="D65" s="126" t="s">
        <v>55</v>
      </c>
      <c r="E65" s="132"/>
      <c r="F65" s="132"/>
      <c r="G65" s="126" t="s">
        <v>56</v>
      </c>
      <c r="H65" s="132"/>
      <c r="I65" s="132"/>
      <c r="J65" s="132"/>
      <c r="K65" s="132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>
      <c r="B66" s="19"/>
      <c r="L66" s="19"/>
    </row>
    <row r="67" spans="1:31">
      <c r="B67" s="19"/>
      <c r="L67" s="19"/>
    </row>
    <row r="68" spans="1:31">
      <c r="B68" s="19"/>
      <c r="L68" s="19"/>
    </row>
    <row r="69" spans="1:31">
      <c r="B69" s="19"/>
      <c r="L69" s="19"/>
    </row>
    <row r="70" spans="1:31">
      <c r="B70" s="19"/>
      <c r="L70" s="19"/>
    </row>
    <row r="71" spans="1:31">
      <c r="B71" s="19"/>
      <c r="L71" s="19"/>
    </row>
    <row r="72" spans="1:31">
      <c r="B72" s="19"/>
      <c r="L72" s="19"/>
    </row>
    <row r="73" spans="1:31">
      <c r="B73" s="19"/>
      <c r="L73" s="19"/>
    </row>
    <row r="74" spans="1:31">
      <c r="B74" s="19"/>
      <c r="L74" s="19"/>
    </row>
    <row r="75" spans="1:31">
      <c r="B75" s="19"/>
      <c r="L75" s="19"/>
    </row>
    <row r="76" spans="1:31" s="2" customFormat="1" ht="12.75">
      <c r="A76" s="33"/>
      <c r="B76" s="38"/>
      <c r="C76" s="33"/>
      <c r="D76" s="128" t="s">
        <v>53</v>
      </c>
      <c r="E76" s="129"/>
      <c r="F76" s="130" t="s">
        <v>54</v>
      </c>
      <c r="G76" s="128" t="s">
        <v>53</v>
      </c>
      <c r="H76" s="129"/>
      <c r="I76" s="129"/>
      <c r="J76" s="131" t="s">
        <v>54</v>
      </c>
      <c r="K76" s="129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133"/>
      <c r="C77" s="134"/>
      <c r="D77" s="134"/>
      <c r="E77" s="134"/>
      <c r="F77" s="134"/>
      <c r="G77" s="134"/>
      <c r="H77" s="134"/>
      <c r="I77" s="134"/>
      <c r="J77" s="134"/>
      <c r="K77" s="134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5" customHeight="1">
      <c r="A81" s="33"/>
      <c r="B81" s="135"/>
      <c r="C81" s="136"/>
      <c r="D81" s="136"/>
      <c r="E81" s="136"/>
      <c r="F81" s="136"/>
      <c r="G81" s="136"/>
      <c r="H81" s="136"/>
      <c r="I81" s="136"/>
      <c r="J81" s="136"/>
      <c r="K81" s="136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customHeight="1">
      <c r="A82" s="33"/>
      <c r="B82" s="34"/>
      <c r="C82" s="235" t="s">
        <v>653</v>
      </c>
      <c r="D82" s="35"/>
      <c r="E82" s="35"/>
      <c r="F82" s="35"/>
      <c r="G82" s="35"/>
      <c r="H82" s="35"/>
      <c r="I82" s="35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16</v>
      </c>
      <c r="D84" s="35"/>
      <c r="E84" s="35"/>
      <c r="F84" s="35"/>
      <c r="G84" s="35"/>
      <c r="H84" s="35"/>
      <c r="I84" s="35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26.25" customHeight="1">
      <c r="A85" s="33"/>
      <c r="B85" s="34"/>
      <c r="C85" s="35"/>
      <c r="D85" s="35"/>
      <c r="E85" s="282" t="str">
        <f>E7</f>
        <v>Pravidelný servis, revize a údržba automatických dveří, rolovacích mříží, sekčních vrat a pohonů v obvodu OŘ PHA 2024-2026</v>
      </c>
      <c r="F85" s="283"/>
      <c r="G85" s="283"/>
      <c r="H85" s="283"/>
      <c r="I85" s="35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8" t="s">
        <v>88</v>
      </c>
      <c r="D86" s="35"/>
      <c r="E86" s="35"/>
      <c r="F86" s="35"/>
      <c r="G86" s="35"/>
      <c r="H86" s="35"/>
      <c r="I86" s="35"/>
      <c r="J86" s="35"/>
      <c r="K86" s="35"/>
      <c r="L86" s="50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30" customHeight="1">
      <c r="A87" s="33"/>
      <c r="B87" s="34"/>
      <c r="C87" s="35"/>
      <c r="D87" s="35"/>
      <c r="E87" s="266"/>
      <c r="F87" s="281"/>
      <c r="G87" s="281"/>
      <c r="H87" s="281"/>
      <c r="I87" s="35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8" t="s">
        <v>20</v>
      </c>
      <c r="D89" s="35"/>
      <c r="E89" s="35"/>
      <c r="F89" s="26" t="str">
        <f>F12</f>
        <v>obvod OŘ Praha</v>
      </c>
      <c r="G89" s="35"/>
      <c r="H89" s="35"/>
      <c r="I89" s="28" t="s">
        <v>22</v>
      </c>
      <c r="J89" s="65" t="str">
        <f>IF(J12="","",J12)</f>
        <v>6. 5. 2024</v>
      </c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5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15.2" customHeight="1">
      <c r="A91" s="33"/>
      <c r="B91" s="34"/>
      <c r="C91" s="28" t="s">
        <v>24</v>
      </c>
      <c r="D91" s="35"/>
      <c r="E91" s="35"/>
      <c r="F91" s="26" t="str">
        <f>E15</f>
        <v>Správa železnic, státní organizace</v>
      </c>
      <c r="G91" s="35"/>
      <c r="H91" s="35"/>
      <c r="I91" s="28" t="s">
        <v>32</v>
      </c>
      <c r="J91" s="31" t="str">
        <f>E21</f>
        <v xml:space="preserve"> 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2" customHeight="1">
      <c r="A92" s="33"/>
      <c r="B92" s="34"/>
      <c r="C92" s="28" t="s">
        <v>30</v>
      </c>
      <c r="D92" s="35"/>
      <c r="E92" s="35"/>
      <c r="F92" s="26" t="str">
        <f>IF(E18="","",E18)</f>
        <v>Vyplň údaj</v>
      </c>
      <c r="G92" s="35"/>
      <c r="H92" s="35"/>
      <c r="I92" s="28" t="s">
        <v>35</v>
      </c>
      <c r="J92" s="31" t="str">
        <f>E24</f>
        <v>L. Ulrich, DiS</v>
      </c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37" t="s">
        <v>90</v>
      </c>
      <c r="D94" s="138"/>
      <c r="E94" s="138"/>
      <c r="F94" s="138"/>
      <c r="G94" s="138"/>
      <c r="H94" s="138"/>
      <c r="I94" s="138"/>
      <c r="J94" s="139" t="s">
        <v>91</v>
      </c>
      <c r="K94" s="138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9" customHeight="1">
      <c r="A96" s="33"/>
      <c r="B96" s="34"/>
      <c r="C96" s="234" t="s">
        <v>654</v>
      </c>
      <c r="D96" s="35"/>
      <c r="E96" s="35"/>
      <c r="F96" s="35"/>
      <c r="G96" s="35"/>
      <c r="H96" s="35"/>
      <c r="I96" s="35"/>
      <c r="J96" s="83">
        <f>J125</f>
        <v>0</v>
      </c>
      <c r="K96" s="35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6" t="s">
        <v>92</v>
      </c>
    </row>
    <row r="97" spans="1:31" s="9" customFormat="1" ht="24.95" customHeight="1">
      <c r="B97" s="140"/>
      <c r="C97" s="141"/>
      <c r="D97" s="142" t="s">
        <v>93</v>
      </c>
      <c r="E97" s="143"/>
      <c r="F97" s="143"/>
      <c r="G97" s="143"/>
      <c r="H97" s="143"/>
      <c r="I97" s="143"/>
      <c r="J97" s="144">
        <f>J126</f>
        <v>0</v>
      </c>
      <c r="K97" s="141"/>
      <c r="L97" s="145"/>
    </row>
    <row r="98" spans="1:31" s="9" customFormat="1" ht="24.95" customHeight="1">
      <c r="B98" s="140"/>
      <c r="C98" s="141"/>
      <c r="D98" s="142" t="s">
        <v>94</v>
      </c>
      <c r="E98" s="143"/>
      <c r="F98" s="143"/>
      <c r="G98" s="143"/>
      <c r="H98" s="143"/>
      <c r="I98" s="143"/>
      <c r="J98" s="144">
        <f>J150</f>
        <v>0</v>
      </c>
      <c r="K98" s="141"/>
      <c r="L98" s="145"/>
    </row>
    <row r="99" spans="1:31" s="9" customFormat="1" ht="24.95" customHeight="1">
      <c r="B99" s="140"/>
      <c r="C99" s="141"/>
      <c r="D99" s="142" t="s">
        <v>95</v>
      </c>
      <c r="E99" s="143"/>
      <c r="F99" s="143"/>
      <c r="G99" s="143"/>
      <c r="H99" s="143"/>
      <c r="I99" s="143"/>
      <c r="J99" s="144">
        <f>J177</f>
        <v>0</v>
      </c>
      <c r="K99" s="141"/>
      <c r="L99" s="145"/>
    </row>
    <row r="100" spans="1:31" s="9" customFormat="1" ht="24.95" customHeight="1">
      <c r="B100" s="140"/>
      <c r="C100" s="141"/>
      <c r="D100" s="142" t="s">
        <v>96</v>
      </c>
      <c r="E100" s="143"/>
      <c r="F100" s="143"/>
      <c r="G100" s="143"/>
      <c r="H100" s="143"/>
      <c r="I100" s="143"/>
      <c r="J100" s="144">
        <f>J218</f>
        <v>0</v>
      </c>
      <c r="K100" s="141"/>
      <c r="L100" s="145"/>
    </row>
    <row r="101" spans="1:31" s="10" customFormat="1" ht="19.899999999999999" customHeight="1">
      <c r="B101" s="146"/>
      <c r="C101" s="147"/>
      <c r="D101" s="148" t="s">
        <v>97</v>
      </c>
      <c r="E101" s="149"/>
      <c r="F101" s="149"/>
      <c r="G101" s="149"/>
      <c r="H101" s="149"/>
      <c r="I101" s="149"/>
      <c r="J101" s="150">
        <f>J219</f>
        <v>0</v>
      </c>
      <c r="K101" s="147"/>
      <c r="L101" s="151"/>
    </row>
    <row r="102" spans="1:31" s="10" customFormat="1" ht="19.899999999999999" customHeight="1">
      <c r="B102" s="146"/>
      <c r="C102" s="147"/>
      <c r="D102" s="148" t="s">
        <v>98</v>
      </c>
      <c r="E102" s="149"/>
      <c r="F102" s="149"/>
      <c r="G102" s="149"/>
      <c r="H102" s="149"/>
      <c r="I102" s="149"/>
      <c r="J102" s="150">
        <f>J246</f>
        <v>0</v>
      </c>
      <c r="K102" s="147"/>
      <c r="L102" s="151"/>
    </row>
    <row r="103" spans="1:31" s="10" customFormat="1" ht="19.899999999999999" customHeight="1">
      <c r="B103" s="146"/>
      <c r="C103" s="147"/>
      <c r="D103" s="148" t="s">
        <v>99</v>
      </c>
      <c r="E103" s="149"/>
      <c r="F103" s="149"/>
      <c r="G103" s="149"/>
      <c r="H103" s="149"/>
      <c r="I103" s="149"/>
      <c r="J103" s="150">
        <f>J276</f>
        <v>0</v>
      </c>
      <c r="K103" s="147"/>
      <c r="L103" s="151"/>
    </row>
    <row r="104" spans="1:31" s="9" customFormat="1" ht="24.95" customHeight="1">
      <c r="B104" s="140"/>
      <c r="C104" s="141"/>
      <c r="D104" s="142" t="s">
        <v>100</v>
      </c>
      <c r="E104" s="143"/>
      <c r="F104" s="143"/>
      <c r="G104" s="143"/>
      <c r="H104" s="143"/>
      <c r="I104" s="143"/>
      <c r="J104" s="144">
        <f>J327</f>
        <v>0</v>
      </c>
      <c r="K104" s="141"/>
      <c r="L104" s="145"/>
    </row>
    <row r="105" spans="1:31" s="9" customFormat="1" ht="24.95" customHeight="1">
      <c r="B105" s="140"/>
      <c r="C105" s="141"/>
      <c r="D105" s="142" t="s">
        <v>101</v>
      </c>
      <c r="E105" s="143"/>
      <c r="F105" s="143"/>
      <c r="G105" s="143"/>
      <c r="H105" s="143"/>
      <c r="I105" s="143"/>
      <c r="J105" s="144">
        <f>J338</f>
        <v>0</v>
      </c>
      <c r="K105" s="141"/>
      <c r="L105" s="145"/>
    </row>
    <row r="106" spans="1:31" s="2" customFormat="1" ht="21.75" customHeight="1">
      <c r="A106" s="33"/>
      <c r="B106" s="34"/>
      <c r="C106" s="35"/>
      <c r="D106" s="35"/>
      <c r="E106" s="35"/>
      <c r="F106" s="35"/>
      <c r="G106" s="35"/>
      <c r="H106" s="35"/>
      <c r="I106" s="35"/>
      <c r="J106" s="35"/>
      <c r="K106" s="35"/>
      <c r="L106" s="50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07" spans="1:31" s="2" customFormat="1" ht="6.95" customHeight="1">
      <c r="A107" s="33"/>
      <c r="B107" s="53"/>
      <c r="C107" s="54"/>
      <c r="D107" s="54"/>
      <c r="E107" s="54"/>
      <c r="F107" s="54"/>
      <c r="G107" s="54"/>
      <c r="H107" s="54"/>
      <c r="I107" s="54"/>
      <c r="J107" s="54"/>
      <c r="K107" s="54"/>
      <c r="L107" s="50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11" spans="1:31" s="2" customFormat="1" ht="6.95" customHeight="1">
      <c r="A111" s="33"/>
      <c r="B111" s="55"/>
      <c r="C111" s="56"/>
      <c r="D111" s="56"/>
      <c r="E111" s="56"/>
      <c r="F111" s="56"/>
      <c r="G111" s="56"/>
      <c r="H111" s="56"/>
      <c r="I111" s="56"/>
      <c r="J111" s="56"/>
      <c r="K111" s="56"/>
      <c r="L111" s="50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24.95" customHeight="1">
      <c r="A112" s="33"/>
      <c r="B112" s="34"/>
      <c r="C112" s="235" t="s">
        <v>655</v>
      </c>
      <c r="D112" s="35"/>
      <c r="E112" s="35"/>
      <c r="F112" s="35"/>
      <c r="G112" s="35"/>
      <c r="H112" s="35"/>
      <c r="I112" s="35"/>
      <c r="J112" s="35"/>
      <c r="K112" s="35"/>
      <c r="L112" s="50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6.95" customHeight="1">
      <c r="A113" s="33"/>
      <c r="B113" s="34"/>
      <c r="C113" s="35"/>
      <c r="D113" s="35"/>
      <c r="E113" s="35"/>
      <c r="F113" s="35"/>
      <c r="G113" s="35"/>
      <c r="H113" s="35"/>
      <c r="I113" s="35"/>
      <c r="J113" s="35"/>
      <c r="K113" s="35"/>
      <c r="L113" s="50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12" customHeight="1">
      <c r="A114" s="33"/>
      <c r="B114" s="34"/>
      <c r="C114" s="28" t="s">
        <v>16</v>
      </c>
      <c r="D114" s="35"/>
      <c r="E114" s="35"/>
      <c r="F114" s="35"/>
      <c r="G114" s="35"/>
      <c r="H114" s="35"/>
      <c r="I114" s="35"/>
      <c r="J114" s="35"/>
      <c r="K114" s="35"/>
      <c r="L114" s="50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26.25" customHeight="1">
      <c r="A115" s="33"/>
      <c r="B115" s="34"/>
      <c r="C115" s="35"/>
      <c r="D115" s="35"/>
      <c r="E115" s="282" t="str">
        <f>E7</f>
        <v>Pravidelný servis, revize a údržba automatických dveří, rolovacích mříží, sekčních vrat a pohonů v obvodu OŘ PHA 2024-2026</v>
      </c>
      <c r="F115" s="283"/>
      <c r="G115" s="283"/>
      <c r="H115" s="283"/>
      <c r="I115" s="35"/>
      <c r="J115" s="35"/>
      <c r="K115" s="35"/>
      <c r="L115" s="50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12" customHeight="1">
      <c r="A116" s="33"/>
      <c r="B116" s="34"/>
      <c r="C116" s="28" t="s">
        <v>88</v>
      </c>
      <c r="D116" s="35"/>
      <c r="E116" s="35"/>
      <c r="F116" s="35"/>
      <c r="G116" s="35"/>
      <c r="H116" s="35"/>
      <c r="I116" s="35"/>
      <c r="J116" s="35"/>
      <c r="K116" s="35"/>
      <c r="L116" s="50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30" customHeight="1">
      <c r="A117" s="33"/>
      <c r="B117" s="34"/>
      <c r="C117" s="35"/>
      <c r="D117" s="35"/>
      <c r="E117" s="266"/>
      <c r="F117" s="281"/>
      <c r="G117" s="281"/>
      <c r="H117" s="281"/>
      <c r="I117" s="35"/>
      <c r="J117" s="35"/>
      <c r="K117" s="35"/>
      <c r="L117" s="50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2" customFormat="1" ht="6.95" customHeight="1">
      <c r="A118" s="33"/>
      <c r="B118" s="34"/>
      <c r="C118" s="35"/>
      <c r="D118" s="35"/>
      <c r="E118" s="35"/>
      <c r="F118" s="35"/>
      <c r="G118" s="35"/>
      <c r="H118" s="35"/>
      <c r="I118" s="35"/>
      <c r="J118" s="35"/>
      <c r="K118" s="35"/>
      <c r="L118" s="50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5" s="2" customFormat="1" ht="12" customHeight="1">
      <c r="A119" s="33"/>
      <c r="B119" s="34"/>
      <c r="C119" s="28" t="s">
        <v>20</v>
      </c>
      <c r="D119" s="35"/>
      <c r="E119" s="35"/>
      <c r="F119" s="26" t="str">
        <f>F12</f>
        <v>obvod OŘ Praha</v>
      </c>
      <c r="G119" s="35"/>
      <c r="H119" s="35"/>
      <c r="I119" s="28" t="s">
        <v>22</v>
      </c>
      <c r="J119" s="65" t="str">
        <f>IF(J12="","",J12)</f>
        <v>6. 5. 2024</v>
      </c>
      <c r="K119" s="35"/>
      <c r="L119" s="50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65" s="2" customFormat="1" ht="6.95" customHeight="1">
      <c r="A120" s="33"/>
      <c r="B120" s="34"/>
      <c r="C120" s="35"/>
      <c r="D120" s="35"/>
      <c r="E120" s="35"/>
      <c r="F120" s="35"/>
      <c r="G120" s="35"/>
      <c r="H120" s="35"/>
      <c r="I120" s="35"/>
      <c r="J120" s="35"/>
      <c r="K120" s="35"/>
      <c r="L120" s="50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65" s="2" customFormat="1" ht="15.2" customHeight="1">
      <c r="A121" s="33"/>
      <c r="B121" s="34"/>
      <c r="C121" s="28" t="s">
        <v>24</v>
      </c>
      <c r="D121" s="35"/>
      <c r="E121" s="35"/>
      <c r="F121" s="26" t="str">
        <f>E15</f>
        <v>Správa železnic, státní organizace</v>
      </c>
      <c r="G121" s="35"/>
      <c r="H121" s="35"/>
      <c r="I121" s="28" t="s">
        <v>32</v>
      </c>
      <c r="J121" s="31" t="str">
        <f>E21</f>
        <v xml:space="preserve"> </v>
      </c>
      <c r="K121" s="35"/>
      <c r="L121" s="50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pans="1:65" s="2" customFormat="1" ht="15.2" customHeight="1">
      <c r="A122" s="33"/>
      <c r="B122" s="34"/>
      <c r="C122" s="28" t="s">
        <v>30</v>
      </c>
      <c r="D122" s="35"/>
      <c r="E122" s="35"/>
      <c r="F122" s="26" t="str">
        <f>IF(E18="","",E18)</f>
        <v>Vyplň údaj</v>
      </c>
      <c r="G122" s="35"/>
      <c r="H122" s="35"/>
      <c r="I122" s="28" t="s">
        <v>35</v>
      </c>
      <c r="J122" s="31" t="str">
        <f>E24</f>
        <v>L. Ulrich, DiS</v>
      </c>
      <c r="K122" s="35"/>
      <c r="L122" s="50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</row>
    <row r="123" spans="1:65" s="2" customFormat="1" ht="10.35" customHeight="1">
      <c r="A123" s="33"/>
      <c r="B123" s="34"/>
      <c r="C123" s="35"/>
      <c r="D123" s="35"/>
      <c r="E123" s="35"/>
      <c r="F123" s="35"/>
      <c r="G123" s="35"/>
      <c r="H123" s="35"/>
      <c r="I123" s="35"/>
      <c r="J123" s="35"/>
      <c r="K123" s="35"/>
      <c r="L123" s="50"/>
      <c r="S123" s="33"/>
      <c r="T123" s="33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</row>
    <row r="124" spans="1:65" s="11" customFormat="1" ht="29.25" customHeight="1">
      <c r="A124" s="152"/>
      <c r="B124" s="153"/>
      <c r="C124" s="154" t="s">
        <v>102</v>
      </c>
      <c r="D124" s="155" t="s">
        <v>63</v>
      </c>
      <c r="E124" s="155" t="s">
        <v>59</v>
      </c>
      <c r="F124" s="155" t="s">
        <v>60</v>
      </c>
      <c r="G124" s="155" t="s">
        <v>103</v>
      </c>
      <c r="H124" s="155" t="s">
        <v>104</v>
      </c>
      <c r="I124" s="155" t="s">
        <v>105</v>
      </c>
      <c r="J124" s="155" t="s">
        <v>91</v>
      </c>
      <c r="K124" s="156" t="s">
        <v>106</v>
      </c>
      <c r="L124" s="157"/>
      <c r="M124" s="74" t="s">
        <v>1</v>
      </c>
      <c r="N124" s="75" t="s">
        <v>42</v>
      </c>
      <c r="O124" s="75" t="s">
        <v>107</v>
      </c>
      <c r="P124" s="75" t="s">
        <v>108</v>
      </c>
      <c r="Q124" s="75" t="s">
        <v>109</v>
      </c>
      <c r="R124" s="75" t="s">
        <v>110</v>
      </c>
      <c r="S124" s="75" t="s">
        <v>111</v>
      </c>
      <c r="T124" s="76" t="s">
        <v>112</v>
      </c>
      <c r="U124" s="152"/>
      <c r="V124" s="152"/>
      <c r="W124" s="152"/>
      <c r="X124" s="152"/>
      <c r="Y124" s="152"/>
      <c r="Z124" s="152"/>
      <c r="AA124" s="152"/>
      <c r="AB124" s="152"/>
      <c r="AC124" s="152"/>
      <c r="AD124" s="152"/>
      <c r="AE124" s="152"/>
    </row>
    <row r="125" spans="1:65" s="2" customFormat="1" ht="22.9" customHeight="1">
      <c r="A125" s="33"/>
      <c r="B125" s="34"/>
      <c r="C125" s="236" t="s">
        <v>656</v>
      </c>
      <c r="D125" s="35"/>
      <c r="E125" s="35"/>
      <c r="F125" s="35"/>
      <c r="G125" s="35"/>
      <c r="H125" s="35"/>
      <c r="I125" s="35"/>
      <c r="J125" s="158">
        <f>BK125</f>
        <v>0</v>
      </c>
      <c r="K125" s="35"/>
      <c r="L125" s="38"/>
      <c r="M125" s="77"/>
      <c r="N125" s="159"/>
      <c r="O125" s="78"/>
      <c r="P125" s="160">
        <f>P126+P150+P177+P218+P327+P338</f>
        <v>0</v>
      </c>
      <c r="Q125" s="78"/>
      <c r="R125" s="160">
        <f>R126+R150+R177+R218+R327+R338</f>
        <v>0</v>
      </c>
      <c r="S125" s="78"/>
      <c r="T125" s="161">
        <f>T126+T150+T177+T218+T327+T338</f>
        <v>0</v>
      </c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T125" s="16" t="s">
        <v>77</v>
      </c>
      <c r="AU125" s="16" t="s">
        <v>92</v>
      </c>
      <c r="BK125" s="162">
        <f>BK126+BK150+BK177+BK218+BK327+BK338</f>
        <v>0</v>
      </c>
    </row>
    <row r="126" spans="1:65" s="12" customFormat="1" ht="25.9" customHeight="1">
      <c r="B126" s="163"/>
      <c r="C126" s="164"/>
      <c r="D126" s="165" t="s">
        <v>77</v>
      </c>
      <c r="E126" s="166" t="s">
        <v>113</v>
      </c>
      <c r="F126" s="166" t="s">
        <v>114</v>
      </c>
      <c r="G126" s="164"/>
      <c r="H126" s="164"/>
      <c r="I126" s="167"/>
      <c r="J126" s="168">
        <f>BK126</f>
        <v>0</v>
      </c>
      <c r="K126" s="164"/>
      <c r="L126" s="169"/>
      <c r="M126" s="170"/>
      <c r="N126" s="171"/>
      <c r="O126" s="171"/>
      <c r="P126" s="172">
        <f>SUM(P127:P149)</f>
        <v>0</v>
      </c>
      <c r="Q126" s="171"/>
      <c r="R126" s="172">
        <f>SUM(R127:R149)</f>
        <v>0</v>
      </c>
      <c r="S126" s="171"/>
      <c r="T126" s="173">
        <f>SUM(T127:T149)</f>
        <v>0</v>
      </c>
      <c r="AR126" s="174" t="s">
        <v>85</v>
      </c>
      <c r="AT126" s="175" t="s">
        <v>77</v>
      </c>
      <c r="AU126" s="175" t="s">
        <v>78</v>
      </c>
      <c r="AY126" s="174" t="s">
        <v>115</v>
      </c>
      <c r="BK126" s="176">
        <f>SUM(BK127:BK149)</f>
        <v>0</v>
      </c>
    </row>
    <row r="127" spans="1:65" s="2" customFormat="1" ht="33" customHeight="1">
      <c r="A127" s="33"/>
      <c r="B127" s="34"/>
      <c r="C127" s="177" t="s">
        <v>85</v>
      </c>
      <c r="D127" s="177" t="s">
        <v>116</v>
      </c>
      <c r="E127" s="178" t="s">
        <v>117</v>
      </c>
      <c r="F127" s="179" t="s">
        <v>118</v>
      </c>
      <c r="G127" s="180" t="s">
        <v>119</v>
      </c>
      <c r="H127" s="181">
        <v>20</v>
      </c>
      <c r="I127" s="182"/>
      <c r="J127" s="183">
        <f>ROUND(I127*H127,2)</f>
        <v>0</v>
      </c>
      <c r="K127" s="237" t="s">
        <v>657</v>
      </c>
      <c r="L127" s="38"/>
      <c r="M127" s="184" t="s">
        <v>1</v>
      </c>
      <c r="N127" s="185" t="s">
        <v>43</v>
      </c>
      <c r="O127" s="70"/>
      <c r="P127" s="186">
        <f>O127*H127</f>
        <v>0</v>
      </c>
      <c r="Q127" s="186">
        <v>0</v>
      </c>
      <c r="R127" s="186">
        <f>Q127*H127</f>
        <v>0</v>
      </c>
      <c r="S127" s="186">
        <v>0</v>
      </c>
      <c r="T127" s="187">
        <f>S127*H127</f>
        <v>0</v>
      </c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R127" s="188" t="s">
        <v>120</v>
      </c>
      <c r="AT127" s="188" t="s">
        <v>116</v>
      </c>
      <c r="AU127" s="188" t="s">
        <v>85</v>
      </c>
      <c r="AY127" s="16" t="s">
        <v>115</v>
      </c>
      <c r="BE127" s="189">
        <f>IF(N127="základní",J127,0)</f>
        <v>0</v>
      </c>
      <c r="BF127" s="189">
        <f>IF(N127="snížená",J127,0)</f>
        <v>0</v>
      </c>
      <c r="BG127" s="189">
        <f>IF(N127="zákl. přenesená",J127,0)</f>
        <v>0</v>
      </c>
      <c r="BH127" s="189">
        <f>IF(N127="sníž. přenesená",J127,0)</f>
        <v>0</v>
      </c>
      <c r="BI127" s="189">
        <f>IF(N127="nulová",J127,0)</f>
        <v>0</v>
      </c>
      <c r="BJ127" s="16" t="s">
        <v>85</v>
      </c>
      <c r="BK127" s="189">
        <f>ROUND(I127*H127,2)</f>
        <v>0</v>
      </c>
      <c r="BL127" s="16" t="s">
        <v>120</v>
      </c>
      <c r="BM127" s="188" t="s">
        <v>121</v>
      </c>
    </row>
    <row r="128" spans="1:65" s="2" customFormat="1" ht="58.5">
      <c r="A128" s="33"/>
      <c r="B128" s="34"/>
      <c r="C128" s="35"/>
      <c r="D128" s="190" t="s">
        <v>122</v>
      </c>
      <c r="E128" s="35"/>
      <c r="F128" s="191" t="s">
        <v>123</v>
      </c>
      <c r="G128" s="35"/>
      <c r="H128" s="35"/>
      <c r="I128" s="192"/>
      <c r="J128" s="35"/>
      <c r="K128" s="35"/>
      <c r="L128" s="38"/>
      <c r="M128" s="193"/>
      <c r="N128" s="194"/>
      <c r="O128" s="70"/>
      <c r="P128" s="70"/>
      <c r="Q128" s="70"/>
      <c r="R128" s="70"/>
      <c r="S128" s="70"/>
      <c r="T128" s="71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T128" s="16" t="s">
        <v>122</v>
      </c>
      <c r="AU128" s="16" t="s">
        <v>85</v>
      </c>
    </row>
    <row r="129" spans="1:65" s="13" customFormat="1">
      <c r="B129" s="195"/>
      <c r="C129" s="196"/>
      <c r="D129" s="190" t="s">
        <v>124</v>
      </c>
      <c r="E129" s="197" t="s">
        <v>1</v>
      </c>
      <c r="F129" s="198" t="s">
        <v>125</v>
      </c>
      <c r="G129" s="196"/>
      <c r="H129" s="199">
        <v>10</v>
      </c>
      <c r="I129" s="200"/>
      <c r="J129" s="196"/>
      <c r="K129" s="196"/>
      <c r="L129" s="201"/>
      <c r="M129" s="202"/>
      <c r="N129" s="203"/>
      <c r="O129" s="203"/>
      <c r="P129" s="203"/>
      <c r="Q129" s="203"/>
      <c r="R129" s="203"/>
      <c r="S129" s="203"/>
      <c r="T129" s="204"/>
      <c r="AT129" s="205" t="s">
        <v>124</v>
      </c>
      <c r="AU129" s="205" t="s">
        <v>85</v>
      </c>
      <c r="AV129" s="13" t="s">
        <v>87</v>
      </c>
      <c r="AW129" s="13" t="s">
        <v>34</v>
      </c>
      <c r="AX129" s="13" t="s">
        <v>85</v>
      </c>
      <c r="AY129" s="205" t="s">
        <v>115</v>
      </c>
    </row>
    <row r="130" spans="1:65" s="13" customFormat="1">
      <c r="B130" s="195"/>
      <c r="C130" s="196"/>
      <c r="D130" s="190" t="s">
        <v>124</v>
      </c>
      <c r="E130" s="196"/>
      <c r="F130" s="198" t="s">
        <v>126</v>
      </c>
      <c r="G130" s="196"/>
      <c r="H130" s="199">
        <v>20</v>
      </c>
      <c r="I130" s="200"/>
      <c r="J130" s="196"/>
      <c r="K130" s="196"/>
      <c r="L130" s="201"/>
      <c r="M130" s="202"/>
      <c r="N130" s="203"/>
      <c r="O130" s="203"/>
      <c r="P130" s="203"/>
      <c r="Q130" s="203"/>
      <c r="R130" s="203"/>
      <c r="S130" s="203"/>
      <c r="T130" s="204"/>
      <c r="AT130" s="205" t="s">
        <v>124</v>
      </c>
      <c r="AU130" s="205" t="s">
        <v>85</v>
      </c>
      <c r="AV130" s="13" t="s">
        <v>87</v>
      </c>
      <c r="AW130" s="13" t="s">
        <v>4</v>
      </c>
      <c r="AX130" s="13" t="s">
        <v>85</v>
      </c>
      <c r="AY130" s="205" t="s">
        <v>115</v>
      </c>
    </row>
    <row r="131" spans="1:65" s="2" customFormat="1" ht="37.9" customHeight="1">
      <c r="A131" s="33"/>
      <c r="B131" s="34"/>
      <c r="C131" s="177" t="s">
        <v>87</v>
      </c>
      <c r="D131" s="177" t="s">
        <v>116</v>
      </c>
      <c r="E131" s="178" t="s">
        <v>127</v>
      </c>
      <c r="F131" s="179" t="s">
        <v>128</v>
      </c>
      <c r="G131" s="180" t="s">
        <v>119</v>
      </c>
      <c r="H131" s="181">
        <v>172</v>
      </c>
      <c r="I131" s="182"/>
      <c r="J131" s="183">
        <f>ROUND(I131*H131,2)</f>
        <v>0</v>
      </c>
      <c r="K131" s="179" t="s">
        <v>657</v>
      </c>
      <c r="L131" s="38"/>
      <c r="M131" s="184" t="s">
        <v>1</v>
      </c>
      <c r="N131" s="185" t="s">
        <v>43</v>
      </c>
      <c r="O131" s="70"/>
      <c r="P131" s="186">
        <f>O131*H131</f>
        <v>0</v>
      </c>
      <c r="Q131" s="186">
        <v>0</v>
      </c>
      <c r="R131" s="186">
        <f>Q131*H131</f>
        <v>0</v>
      </c>
      <c r="S131" s="186">
        <v>0</v>
      </c>
      <c r="T131" s="187">
        <f>S131*H131</f>
        <v>0</v>
      </c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R131" s="188" t="s">
        <v>120</v>
      </c>
      <c r="AT131" s="188" t="s">
        <v>116</v>
      </c>
      <c r="AU131" s="188" t="s">
        <v>85</v>
      </c>
      <c r="AY131" s="16" t="s">
        <v>115</v>
      </c>
      <c r="BE131" s="189">
        <f>IF(N131="základní",J131,0)</f>
        <v>0</v>
      </c>
      <c r="BF131" s="189">
        <f>IF(N131="snížená",J131,0)</f>
        <v>0</v>
      </c>
      <c r="BG131" s="189">
        <f>IF(N131="zákl. přenesená",J131,0)</f>
        <v>0</v>
      </c>
      <c r="BH131" s="189">
        <f>IF(N131="sníž. přenesená",J131,0)</f>
        <v>0</v>
      </c>
      <c r="BI131" s="189">
        <f>IF(N131="nulová",J131,0)</f>
        <v>0</v>
      </c>
      <c r="BJ131" s="16" t="s">
        <v>85</v>
      </c>
      <c r="BK131" s="189">
        <f>ROUND(I131*H131,2)</f>
        <v>0</v>
      </c>
      <c r="BL131" s="16" t="s">
        <v>120</v>
      </c>
      <c r="BM131" s="188" t="s">
        <v>129</v>
      </c>
    </row>
    <row r="132" spans="1:65" s="2" customFormat="1" ht="58.5">
      <c r="A132" s="33"/>
      <c r="B132" s="34"/>
      <c r="C132" s="35"/>
      <c r="D132" s="190" t="s">
        <v>122</v>
      </c>
      <c r="E132" s="35"/>
      <c r="F132" s="191" t="s">
        <v>123</v>
      </c>
      <c r="G132" s="35"/>
      <c r="H132" s="35"/>
      <c r="I132" s="192"/>
      <c r="J132" s="35"/>
      <c r="K132" s="35"/>
      <c r="L132" s="38"/>
      <c r="M132" s="193"/>
      <c r="N132" s="194"/>
      <c r="O132" s="70"/>
      <c r="P132" s="70"/>
      <c r="Q132" s="70"/>
      <c r="R132" s="70"/>
      <c r="S132" s="70"/>
      <c r="T132" s="71"/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T132" s="16" t="s">
        <v>122</v>
      </c>
      <c r="AU132" s="16" t="s">
        <v>85</v>
      </c>
    </row>
    <row r="133" spans="1:65" s="13" customFormat="1">
      <c r="B133" s="195"/>
      <c r="C133" s="196"/>
      <c r="D133" s="190" t="s">
        <v>124</v>
      </c>
      <c r="E133" s="197" t="s">
        <v>1</v>
      </c>
      <c r="F133" s="198" t="s">
        <v>130</v>
      </c>
      <c r="G133" s="196"/>
      <c r="H133" s="199">
        <v>24</v>
      </c>
      <c r="I133" s="200"/>
      <c r="J133" s="196"/>
      <c r="K133" s="196"/>
      <c r="L133" s="201"/>
      <c r="M133" s="202"/>
      <c r="N133" s="203"/>
      <c r="O133" s="203"/>
      <c r="P133" s="203"/>
      <c r="Q133" s="203"/>
      <c r="R133" s="203"/>
      <c r="S133" s="203"/>
      <c r="T133" s="204"/>
      <c r="AT133" s="205" t="s">
        <v>124</v>
      </c>
      <c r="AU133" s="205" t="s">
        <v>85</v>
      </c>
      <c r="AV133" s="13" t="s">
        <v>87</v>
      </c>
      <c r="AW133" s="13" t="s">
        <v>34</v>
      </c>
      <c r="AX133" s="13" t="s">
        <v>78</v>
      </c>
      <c r="AY133" s="205" t="s">
        <v>115</v>
      </c>
    </row>
    <row r="134" spans="1:65" s="13" customFormat="1">
      <c r="B134" s="195"/>
      <c r="C134" s="196"/>
      <c r="D134" s="190" t="s">
        <v>124</v>
      </c>
      <c r="E134" s="197" t="s">
        <v>1</v>
      </c>
      <c r="F134" s="198" t="s">
        <v>131</v>
      </c>
      <c r="G134" s="196"/>
      <c r="H134" s="199">
        <v>18</v>
      </c>
      <c r="I134" s="200"/>
      <c r="J134" s="196"/>
      <c r="K134" s="196"/>
      <c r="L134" s="201"/>
      <c r="M134" s="202"/>
      <c r="N134" s="203"/>
      <c r="O134" s="203"/>
      <c r="P134" s="203"/>
      <c r="Q134" s="203"/>
      <c r="R134" s="203"/>
      <c r="S134" s="203"/>
      <c r="T134" s="204"/>
      <c r="AT134" s="205" t="s">
        <v>124</v>
      </c>
      <c r="AU134" s="205" t="s">
        <v>85</v>
      </c>
      <c r="AV134" s="13" t="s">
        <v>87</v>
      </c>
      <c r="AW134" s="13" t="s">
        <v>34</v>
      </c>
      <c r="AX134" s="13" t="s">
        <v>78</v>
      </c>
      <c r="AY134" s="205" t="s">
        <v>115</v>
      </c>
    </row>
    <row r="135" spans="1:65" s="13" customFormat="1">
      <c r="B135" s="195"/>
      <c r="C135" s="196"/>
      <c r="D135" s="190" t="s">
        <v>124</v>
      </c>
      <c r="E135" s="197" t="s">
        <v>1</v>
      </c>
      <c r="F135" s="198" t="s">
        <v>132</v>
      </c>
      <c r="G135" s="196"/>
      <c r="H135" s="199">
        <v>16</v>
      </c>
      <c r="I135" s="200"/>
      <c r="J135" s="196"/>
      <c r="K135" s="196"/>
      <c r="L135" s="201"/>
      <c r="M135" s="202"/>
      <c r="N135" s="203"/>
      <c r="O135" s="203"/>
      <c r="P135" s="203"/>
      <c r="Q135" s="203"/>
      <c r="R135" s="203"/>
      <c r="S135" s="203"/>
      <c r="T135" s="204"/>
      <c r="AT135" s="205" t="s">
        <v>124</v>
      </c>
      <c r="AU135" s="205" t="s">
        <v>85</v>
      </c>
      <c r="AV135" s="13" t="s">
        <v>87</v>
      </c>
      <c r="AW135" s="13" t="s">
        <v>34</v>
      </c>
      <c r="AX135" s="13" t="s">
        <v>78</v>
      </c>
      <c r="AY135" s="205" t="s">
        <v>115</v>
      </c>
    </row>
    <row r="136" spans="1:65" s="13" customFormat="1">
      <c r="B136" s="195"/>
      <c r="C136" s="196"/>
      <c r="D136" s="190" t="s">
        <v>124</v>
      </c>
      <c r="E136" s="197" t="s">
        <v>1</v>
      </c>
      <c r="F136" s="198" t="s">
        <v>133</v>
      </c>
      <c r="G136" s="196"/>
      <c r="H136" s="199">
        <v>18</v>
      </c>
      <c r="I136" s="200"/>
      <c r="J136" s="196"/>
      <c r="K136" s="196"/>
      <c r="L136" s="201"/>
      <c r="M136" s="202"/>
      <c r="N136" s="203"/>
      <c r="O136" s="203"/>
      <c r="P136" s="203"/>
      <c r="Q136" s="203"/>
      <c r="R136" s="203"/>
      <c r="S136" s="203"/>
      <c r="T136" s="204"/>
      <c r="AT136" s="205" t="s">
        <v>124</v>
      </c>
      <c r="AU136" s="205" t="s">
        <v>85</v>
      </c>
      <c r="AV136" s="13" t="s">
        <v>87</v>
      </c>
      <c r="AW136" s="13" t="s">
        <v>34</v>
      </c>
      <c r="AX136" s="13" t="s">
        <v>78</v>
      </c>
      <c r="AY136" s="205" t="s">
        <v>115</v>
      </c>
    </row>
    <row r="137" spans="1:65" s="13" customFormat="1">
      <c r="B137" s="195"/>
      <c r="C137" s="196"/>
      <c r="D137" s="190" t="s">
        <v>124</v>
      </c>
      <c r="E137" s="197" t="s">
        <v>1</v>
      </c>
      <c r="F137" s="198" t="s">
        <v>125</v>
      </c>
      <c r="G137" s="196"/>
      <c r="H137" s="199">
        <v>10</v>
      </c>
      <c r="I137" s="200"/>
      <c r="J137" s="196"/>
      <c r="K137" s="196"/>
      <c r="L137" s="201"/>
      <c r="M137" s="202"/>
      <c r="N137" s="203"/>
      <c r="O137" s="203"/>
      <c r="P137" s="203"/>
      <c r="Q137" s="203"/>
      <c r="R137" s="203"/>
      <c r="S137" s="203"/>
      <c r="T137" s="204"/>
      <c r="AT137" s="205" t="s">
        <v>124</v>
      </c>
      <c r="AU137" s="205" t="s">
        <v>85</v>
      </c>
      <c r="AV137" s="13" t="s">
        <v>87</v>
      </c>
      <c r="AW137" s="13" t="s">
        <v>34</v>
      </c>
      <c r="AX137" s="13" t="s">
        <v>78</v>
      </c>
      <c r="AY137" s="205" t="s">
        <v>115</v>
      </c>
    </row>
    <row r="138" spans="1:65" s="14" customFormat="1">
      <c r="B138" s="206"/>
      <c r="C138" s="207"/>
      <c r="D138" s="190" t="s">
        <v>124</v>
      </c>
      <c r="E138" s="208" t="s">
        <v>1</v>
      </c>
      <c r="F138" s="209" t="s">
        <v>134</v>
      </c>
      <c r="G138" s="207"/>
      <c r="H138" s="210">
        <v>86</v>
      </c>
      <c r="I138" s="211"/>
      <c r="J138" s="207"/>
      <c r="K138" s="207"/>
      <c r="L138" s="212"/>
      <c r="M138" s="213"/>
      <c r="N138" s="214"/>
      <c r="O138" s="214"/>
      <c r="P138" s="214"/>
      <c r="Q138" s="214"/>
      <c r="R138" s="214"/>
      <c r="S138" s="214"/>
      <c r="T138" s="215"/>
      <c r="AT138" s="216" t="s">
        <v>124</v>
      </c>
      <c r="AU138" s="216" t="s">
        <v>85</v>
      </c>
      <c r="AV138" s="14" t="s">
        <v>120</v>
      </c>
      <c r="AW138" s="14" t="s">
        <v>34</v>
      </c>
      <c r="AX138" s="14" t="s">
        <v>85</v>
      </c>
      <c r="AY138" s="216" t="s">
        <v>115</v>
      </c>
    </row>
    <row r="139" spans="1:65" s="13" customFormat="1">
      <c r="B139" s="195"/>
      <c r="C139" s="196"/>
      <c r="D139" s="190" t="s">
        <v>124</v>
      </c>
      <c r="E139" s="196"/>
      <c r="F139" s="198" t="s">
        <v>135</v>
      </c>
      <c r="G139" s="196"/>
      <c r="H139" s="199">
        <v>172</v>
      </c>
      <c r="I139" s="200"/>
      <c r="J139" s="196"/>
      <c r="K139" s="196"/>
      <c r="L139" s="201"/>
      <c r="M139" s="202"/>
      <c r="N139" s="203"/>
      <c r="O139" s="203"/>
      <c r="P139" s="203"/>
      <c r="Q139" s="203"/>
      <c r="R139" s="203"/>
      <c r="S139" s="203"/>
      <c r="T139" s="204"/>
      <c r="AT139" s="205" t="s">
        <v>124</v>
      </c>
      <c r="AU139" s="205" t="s">
        <v>85</v>
      </c>
      <c r="AV139" s="13" t="s">
        <v>87</v>
      </c>
      <c r="AW139" s="13" t="s">
        <v>4</v>
      </c>
      <c r="AX139" s="13" t="s">
        <v>85</v>
      </c>
      <c r="AY139" s="205" t="s">
        <v>115</v>
      </c>
    </row>
    <row r="140" spans="1:65" s="2" customFormat="1" ht="37.9" customHeight="1">
      <c r="A140" s="33"/>
      <c r="B140" s="34"/>
      <c r="C140" s="177" t="s">
        <v>136</v>
      </c>
      <c r="D140" s="177" t="s">
        <v>116</v>
      </c>
      <c r="E140" s="178" t="s">
        <v>137</v>
      </c>
      <c r="F140" s="179" t="s">
        <v>138</v>
      </c>
      <c r="G140" s="180" t="s">
        <v>119</v>
      </c>
      <c r="H140" s="181">
        <v>40</v>
      </c>
      <c r="I140" s="182"/>
      <c r="J140" s="183">
        <f>ROUND(I140*H140,2)</f>
        <v>0</v>
      </c>
      <c r="K140" s="179" t="s">
        <v>657</v>
      </c>
      <c r="L140" s="38"/>
      <c r="M140" s="184" t="s">
        <v>1</v>
      </c>
      <c r="N140" s="185" t="s">
        <v>43</v>
      </c>
      <c r="O140" s="70"/>
      <c r="P140" s="186">
        <f>O140*H140</f>
        <v>0</v>
      </c>
      <c r="Q140" s="186">
        <v>0</v>
      </c>
      <c r="R140" s="186">
        <f>Q140*H140</f>
        <v>0</v>
      </c>
      <c r="S140" s="186">
        <v>0</v>
      </c>
      <c r="T140" s="187">
        <f>S140*H140</f>
        <v>0</v>
      </c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R140" s="188" t="s">
        <v>120</v>
      </c>
      <c r="AT140" s="188" t="s">
        <v>116</v>
      </c>
      <c r="AU140" s="188" t="s">
        <v>85</v>
      </c>
      <c r="AY140" s="16" t="s">
        <v>115</v>
      </c>
      <c r="BE140" s="189">
        <f>IF(N140="základní",J140,0)</f>
        <v>0</v>
      </c>
      <c r="BF140" s="189">
        <f>IF(N140="snížená",J140,0)</f>
        <v>0</v>
      </c>
      <c r="BG140" s="189">
        <f>IF(N140="zákl. přenesená",J140,0)</f>
        <v>0</v>
      </c>
      <c r="BH140" s="189">
        <f>IF(N140="sníž. přenesená",J140,0)</f>
        <v>0</v>
      </c>
      <c r="BI140" s="189">
        <f>IF(N140="nulová",J140,0)</f>
        <v>0</v>
      </c>
      <c r="BJ140" s="16" t="s">
        <v>85</v>
      </c>
      <c r="BK140" s="189">
        <f>ROUND(I140*H140,2)</f>
        <v>0</v>
      </c>
      <c r="BL140" s="16" t="s">
        <v>120</v>
      </c>
      <c r="BM140" s="188" t="s">
        <v>139</v>
      </c>
    </row>
    <row r="141" spans="1:65" s="2" customFormat="1" ht="58.5">
      <c r="A141" s="33"/>
      <c r="B141" s="34"/>
      <c r="C141" s="35"/>
      <c r="D141" s="190" t="s">
        <v>122</v>
      </c>
      <c r="E141" s="35"/>
      <c r="F141" s="191" t="s">
        <v>123</v>
      </c>
      <c r="G141" s="35"/>
      <c r="H141" s="35"/>
      <c r="I141" s="192"/>
      <c r="J141" s="35"/>
      <c r="K141" s="35"/>
      <c r="L141" s="38"/>
      <c r="M141" s="193"/>
      <c r="N141" s="194"/>
      <c r="O141" s="70"/>
      <c r="P141" s="70"/>
      <c r="Q141" s="70"/>
      <c r="R141" s="70"/>
      <c r="S141" s="70"/>
      <c r="T141" s="71"/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T141" s="16" t="s">
        <v>122</v>
      </c>
      <c r="AU141" s="16" t="s">
        <v>85</v>
      </c>
    </row>
    <row r="142" spans="1:65" s="13" customFormat="1">
      <c r="B142" s="195"/>
      <c r="C142" s="196"/>
      <c r="D142" s="190" t="s">
        <v>124</v>
      </c>
      <c r="E142" s="197" t="s">
        <v>1</v>
      </c>
      <c r="F142" s="198" t="s">
        <v>140</v>
      </c>
      <c r="G142" s="196"/>
      <c r="H142" s="199">
        <v>10</v>
      </c>
      <c r="I142" s="200"/>
      <c r="J142" s="196"/>
      <c r="K142" s="196"/>
      <c r="L142" s="201"/>
      <c r="M142" s="202"/>
      <c r="N142" s="203"/>
      <c r="O142" s="203"/>
      <c r="P142" s="203"/>
      <c r="Q142" s="203"/>
      <c r="R142" s="203"/>
      <c r="S142" s="203"/>
      <c r="T142" s="204"/>
      <c r="AT142" s="205" t="s">
        <v>124</v>
      </c>
      <c r="AU142" s="205" t="s">
        <v>85</v>
      </c>
      <c r="AV142" s="13" t="s">
        <v>87</v>
      </c>
      <c r="AW142" s="13" t="s">
        <v>34</v>
      </c>
      <c r="AX142" s="13" t="s">
        <v>78</v>
      </c>
      <c r="AY142" s="205" t="s">
        <v>115</v>
      </c>
    </row>
    <row r="143" spans="1:65" s="13" customFormat="1">
      <c r="B143" s="195"/>
      <c r="C143" s="196"/>
      <c r="D143" s="190" t="s">
        <v>124</v>
      </c>
      <c r="E143" s="197" t="s">
        <v>1</v>
      </c>
      <c r="F143" s="198" t="s">
        <v>125</v>
      </c>
      <c r="G143" s="196"/>
      <c r="H143" s="199">
        <v>10</v>
      </c>
      <c r="I143" s="200"/>
      <c r="J143" s="196"/>
      <c r="K143" s="196"/>
      <c r="L143" s="201"/>
      <c r="M143" s="202"/>
      <c r="N143" s="203"/>
      <c r="O143" s="203"/>
      <c r="P143" s="203"/>
      <c r="Q143" s="203"/>
      <c r="R143" s="203"/>
      <c r="S143" s="203"/>
      <c r="T143" s="204"/>
      <c r="AT143" s="205" t="s">
        <v>124</v>
      </c>
      <c r="AU143" s="205" t="s">
        <v>85</v>
      </c>
      <c r="AV143" s="13" t="s">
        <v>87</v>
      </c>
      <c r="AW143" s="13" t="s">
        <v>34</v>
      </c>
      <c r="AX143" s="13" t="s">
        <v>78</v>
      </c>
      <c r="AY143" s="205" t="s">
        <v>115</v>
      </c>
    </row>
    <row r="144" spans="1:65" s="14" customFormat="1">
      <c r="B144" s="206"/>
      <c r="C144" s="207"/>
      <c r="D144" s="190" t="s">
        <v>124</v>
      </c>
      <c r="E144" s="208" t="s">
        <v>1</v>
      </c>
      <c r="F144" s="209" t="s">
        <v>134</v>
      </c>
      <c r="G144" s="207"/>
      <c r="H144" s="210">
        <v>20</v>
      </c>
      <c r="I144" s="211"/>
      <c r="J144" s="207"/>
      <c r="K144" s="207"/>
      <c r="L144" s="212"/>
      <c r="M144" s="213"/>
      <c r="N144" s="214"/>
      <c r="O144" s="214"/>
      <c r="P144" s="214"/>
      <c r="Q144" s="214"/>
      <c r="R144" s="214"/>
      <c r="S144" s="214"/>
      <c r="T144" s="215"/>
      <c r="AT144" s="216" t="s">
        <v>124</v>
      </c>
      <c r="AU144" s="216" t="s">
        <v>85</v>
      </c>
      <c r="AV144" s="14" t="s">
        <v>120</v>
      </c>
      <c r="AW144" s="14" t="s">
        <v>34</v>
      </c>
      <c r="AX144" s="14" t="s">
        <v>85</v>
      </c>
      <c r="AY144" s="216" t="s">
        <v>115</v>
      </c>
    </row>
    <row r="145" spans="1:65" s="13" customFormat="1">
      <c r="B145" s="195"/>
      <c r="C145" s="196"/>
      <c r="D145" s="190" t="s">
        <v>124</v>
      </c>
      <c r="E145" s="196"/>
      <c r="F145" s="198" t="s">
        <v>141</v>
      </c>
      <c r="G145" s="196"/>
      <c r="H145" s="199">
        <v>40</v>
      </c>
      <c r="I145" s="200"/>
      <c r="J145" s="196"/>
      <c r="K145" s="196"/>
      <c r="L145" s="201"/>
      <c r="M145" s="202"/>
      <c r="N145" s="203"/>
      <c r="O145" s="203"/>
      <c r="P145" s="203"/>
      <c r="Q145" s="203"/>
      <c r="R145" s="203"/>
      <c r="S145" s="203"/>
      <c r="T145" s="204"/>
      <c r="AT145" s="205" t="s">
        <v>124</v>
      </c>
      <c r="AU145" s="205" t="s">
        <v>85</v>
      </c>
      <c r="AV145" s="13" t="s">
        <v>87</v>
      </c>
      <c r="AW145" s="13" t="s">
        <v>4</v>
      </c>
      <c r="AX145" s="13" t="s">
        <v>85</v>
      </c>
      <c r="AY145" s="205" t="s">
        <v>115</v>
      </c>
    </row>
    <row r="146" spans="1:65" s="2" customFormat="1" ht="33" customHeight="1">
      <c r="A146" s="33"/>
      <c r="B146" s="34"/>
      <c r="C146" s="177" t="s">
        <v>120</v>
      </c>
      <c r="D146" s="177" t="s">
        <v>116</v>
      </c>
      <c r="E146" s="178" t="s">
        <v>142</v>
      </c>
      <c r="F146" s="179" t="s">
        <v>143</v>
      </c>
      <c r="G146" s="180" t="s">
        <v>119</v>
      </c>
      <c r="H146" s="181">
        <v>4</v>
      </c>
      <c r="I146" s="182"/>
      <c r="J146" s="183">
        <f>ROUND(I146*H146,2)</f>
        <v>0</v>
      </c>
      <c r="K146" s="179" t="s">
        <v>657</v>
      </c>
      <c r="L146" s="38"/>
      <c r="M146" s="184" t="s">
        <v>1</v>
      </c>
      <c r="N146" s="185" t="s">
        <v>43</v>
      </c>
      <c r="O146" s="70"/>
      <c r="P146" s="186">
        <f>O146*H146</f>
        <v>0</v>
      </c>
      <c r="Q146" s="186">
        <v>0</v>
      </c>
      <c r="R146" s="186">
        <f>Q146*H146</f>
        <v>0</v>
      </c>
      <c r="S146" s="186">
        <v>0</v>
      </c>
      <c r="T146" s="187">
        <f>S146*H146</f>
        <v>0</v>
      </c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R146" s="188" t="s">
        <v>120</v>
      </c>
      <c r="AT146" s="188" t="s">
        <v>116</v>
      </c>
      <c r="AU146" s="188" t="s">
        <v>85</v>
      </c>
      <c r="AY146" s="16" t="s">
        <v>115</v>
      </c>
      <c r="BE146" s="189">
        <f>IF(N146="základní",J146,0)</f>
        <v>0</v>
      </c>
      <c r="BF146" s="189">
        <f>IF(N146="snížená",J146,0)</f>
        <v>0</v>
      </c>
      <c r="BG146" s="189">
        <f>IF(N146="zákl. přenesená",J146,0)</f>
        <v>0</v>
      </c>
      <c r="BH146" s="189">
        <f>IF(N146="sníž. přenesená",J146,0)</f>
        <v>0</v>
      </c>
      <c r="BI146" s="189">
        <f>IF(N146="nulová",J146,0)</f>
        <v>0</v>
      </c>
      <c r="BJ146" s="16" t="s">
        <v>85</v>
      </c>
      <c r="BK146" s="189">
        <f>ROUND(I146*H146,2)</f>
        <v>0</v>
      </c>
      <c r="BL146" s="16" t="s">
        <v>120</v>
      </c>
      <c r="BM146" s="188" t="s">
        <v>144</v>
      </c>
    </row>
    <row r="147" spans="1:65" s="2" customFormat="1" ht="58.5">
      <c r="A147" s="33"/>
      <c r="B147" s="34"/>
      <c r="C147" s="35"/>
      <c r="D147" s="190" t="s">
        <v>122</v>
      </c>
      <c r="E147" s="35"/>
      <c r="F147" s="191" t="s">
        <v>123</v>
      </c>
      <c r="G147" s="35"/>
      <c r="H147" s="35"/>
      <c r="I147" s="192"/>
      <c r="J147" s="35"/>
      <c r="K147" s="35"/>
      <c r="L147" s="38"/>
      <c r="M147" s="193"/>
      <c r="N147" s="194"/>
      <c r="O147" s="70"/>
      <c r="P147" s="70"/>
      <c r="Q147" s="70"/>
      <c r="R147" s="70"/>
      <c r="S147" s="70"/>
      <c r="T147" s="71"/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T147" s="16" t="s">
        <v>122</v>
      </c>
      <c r="AU147" s="16" t="s">
        <v>85</v>
      </c>
    </row>
    <row r="148" spans="1:65" s="13" customFormat="1">
      <c r="B148" s="195"/>
      <c r="C148" s="196"/>
      <c r="D148" s="190" t="s">
        <v>124</v>
      </c>
      <c r="E148" s="197" t="s">
        <v>1</v>
      </c>
      <c r="F148" s="198" t="s">
        <v>145</v>
      </c>
      <c r="G148" s="196"/>
      <c r="H148" s="199">
        <v>2</v>
      </c>
      <c r="I148" s="200"/>
      <c r="J148" s="196"/>
      <c r="K148" s="196"/>
      <c r="L148" s="201"/>
      <c r="M148" s="202"/>
      <c r="N148" s="203"/>
      <c r="O148" s="203"/>
      <c r="P148" s="203"/>
      <c r="Q148" s="203"/>
      <c r="R148" s="203"/>
      <c r="S148" s="203"/>
      <c r="T148" s="204"/>
      <c r="AT148" s="205" t="s">
        <v>124</v>
      </c>
      <c r="AU148" s="205" t="s">
        <v>85</v>
      </c>
      <c r="AV148" s="13" t="s">
        <v>87</v>
      </c>
      <c r="AW148" s="13" t="s">
        <v>34</v>
      </c>
      <c r="AX148" s="13" t="s">
        <v>85</v>
      </c>
      <c r="AY148" s="205" t="s">
        <v>115</v>
      </c>
    </row>
    <row r="149" spans="1:65" s="13" customFormat="1">
      <c r="B149" s="195"/>
      <c r="C149" s="196"/>
      <c r="D149" s="190" t="s">
        <v>124</v>
      </c>
      <c r="E149" s="196"/>
      <c r="F149" s="198" t="s">
        <v>146</v>
      </c>
      <c r="G149" s="196"/>
      <c r="H149" s="199">
        <v>4</v>
      </c>
      <c r="I149" s="200"/>
      <c r="J149" s="196"/>
      <c r="K149" s="196"/>
      <c r="L149" s="201"/>
      <c r="M149" s="202"/>
      <c r="N149" s="203"/>
      <c r="O149" s="203"/>
      <c r="P149" s="203"/>
      <c r="Q149" s="203"/>
      <c r="R149" s="203"/>
      <c r="S149" s="203"/>
      <c r="T149" s="204"/>
      <c r="AT149" s="205" t="s">
        <v>124</v>
      </c>
      <c r="AU149" s="205" t="s">
        <v>85</v>
      </c>
      <c r="AV149" s="13" t="s">
        <v>87</v>
      </c>
      <c r="AW149" s="13" t="s">
        <v>4</v>
      </c>
      <c r="AX149" s="13" t="s">
        <v>85</v>
      </c>
      <c r="AY149" s="205" t="s">
        <v>115</v>
      </c>
    </row>
    <row r="150" spans="1:65" s="12" customFormat="1" ht="25.9" customHeight="1">
      <c r="B150" s="163"/>
      <c r="C150" s="164"/>
      <c r="D150" s="165" t="s">
        <v>77</v>
      </c>
      <c r="E150" s="166" t="s">
        <v>147</v>
      </c>
      <c r="F150" s="166" t="s">
        <v>148</v>
      </c>
      <c r="G150" s="164"/>
      <c r="H150" s="164"/>
      <c r="I150" s="167"/>
      <c r="J150" s="168">
        <f>BK150</f>
        <v>0</v>
      </c>
      <c r="K150" s="164"/>
      <c r="L150" s="169"/>
      <c r="M150" s="170"/>
      <c r="N150" s="171"/>
      <c r="O150" s="171"/>
      <c r="P150" s="172">
        <f>SUM(P151:P176)</f>
        <v>0</v>
      </c>
      <c r="Q150" s="171"/>
      <c r="R150" s="172">
        <f>SUM(R151:R176)</f>
        <v>0</v>
      </c>
      <c r="S150" s="171"/>
      <c r="T150" s="173">
        <f>SUM(T151:T176)</f>
        <v>0</v>
      </c>
      <c r="AR150" s="174" t="s">
        <v>85</v>
      </c>
      <c r="AT150" s="175" t="s">
        <v>77</v>
      </c>
      <c r="AU150" s="175" t="s">
        <v>78</v>
      </c>
      <c r="AY150" s="174" t="s">
        <v>115</v>
      </c>
      <c r="BK150" s="176">
        <f>SUM(BK151:BK176)</f>
        <v>0</v>
      </c>
    </row>
    <row r="151" spans="1:65" s="2" customFormat="1" ht="24.2" customHeight="1">
      <c r="A151" s="33"/>
      <c r="B151" s="34"/>
      <c r="C151" s="177" t="s">
        <v>149</v>
      </c>
      <c r="D151" s="177" t="s">
        <v>116</v>
      </c>
      <c r="E151" s="178" t="s">
        <v>150</v>
      </c>
      <c r="F151" s="179" t="s">
        <v>151</v>
      </c>
      <c r="G151" s="180" t="s">
        <v>119</v>
      </c>
      <c r="H151" s="181">
        <v>184</v>
      </c>
      <c r="I151" s="182"/>
      <c r="J151" s="183">
        <f>ROUND(I151*H151,2)</f>
        <v>0</v>
      </c>
      <c r="K151" s="179" t="s">
        <v>657</v>
      </c>
      <c r="L151" s="38"/>
      <c r="M151" s="184" t="s">
        <v>1</v>
      </c>
      <c r="N151" s="185" t="s">
        <v>43</v>
      </c>
      <c r="O151" s="70"/>
      <c r="P151" s="186">
        <f>O151*H151</f>
        <v>0</v>
      </c>
      <c r="Q151" s="186">
        <v>0</v>
      </c>
      <c r="R151" s="186">
        <f>Q151*H151</f>
        <v>0</v>
      </c>
      <c r="S151" s="186">
        <v>0</v>
      </c>
      <c r="T151" s="187">
        <f>S151*H151</f>
        <v>0</v>
      </c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R151" s="188" t="s">
        <v>120</v>
      </c>
      <c r="AT151" s="188" t="s">
        <v>116</v>
      </c>
      <c r="AU151" s="188" t="s">
        <v>85</v>
      </c>
      <c r="AY151" s="16" t="s">
        <v>115</v>
      </c>
      <c r="BE151" s="189">
        <f>IF(N151="základní",J151,0)</f>
        <v>0</v>
      </c>
      <c r="BF151" s="189">
        <f>IF(N151="snížená",J151,0)</f>
        <v>0</v>
      </c>
      <c r="BG151" s="189">
        <f>IF(N151="zákl. přenesená",J151,0)</f>
        <v>0</v>
      </c>
      <c r="BH151" s="189">
        <f>IF(N151="sníž. přenesená",J151,0)</f>
        <v>0</v>
      </c>
      <c r="BI151" s="189">
        <f>IF(N151="nulová",J151,0)</f>
        <v>0</v>
      </c>
      <c r="BJ151" s="16" t="s">
        <v>85</v>
      </c>
      <c r="BK151" s="189">
        <f>ROUND(I151*H151,2)</f>
        <v>0</v>
      </c>
      <c r="BL151" s="16" t="s">
        <v>120</v>
      </c>
      <c r="BM151" s="188" t="s">
        <v>152</v>
      </c>
    </row>
    <row r="152" spans="1:65" s="2" customFormat="1" ht="48.75">
      <c r="A152" s="33"/>
      <c r="B152" s="34"/>
      <c r="C152" s="35"/>
      <c r="D152" s="190" t="s">
        <v>122</v>
      </c>
      <c r="E152" s="35"/>
      <c r="F152" s="191" t="s">
        <v>153</v>
      </c>
      <c r="G152" s="35"/>
      <c r="H152" s="35"/>
      <c r="I152" s="192"/>
      <c r="J152" s="35"/>
      <c r="K152" s="35"/>
      <c r="L152" s="38"/>
      <c r="M152" s="193"/>
      <c r="N152" s="194"/>
      <c r="O152" s="70"/>
      <c r="P152" s="70"/>
      <c r="Q152" s="70"/>
      <c r="R152" s="70"/>
      <c r="S152" s="70"/>
      <c r="T152" s="71"/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T152" s="16" t="s">
        <v>122</v>
      </c>
      <c r="AU152" s="16" t="s">
        <v>85</v>
      </c>
    </row>
    <row r="153" spans="1:65" s="13" customFormat="1">
      <c r="B153" s="195"/>
      <c r="C153" s="196"/>
      <c r="D153" s="190" t="s">
        <v>124</v>
      </c>
      <c r="E153" s="197" t="s">
        <v>1</v>
      </c>
      <c r="F153" s="198" t="s">
        <v>154</v>
      </c>
      <c r="G153" s="196"/>
      <c r="H153" s="199">
        <v>2</v>
      </c>
      <c r="I153" s="200"/>
      <c r="J153" s="196"/>
      <c r="K153" s="196"/>
      <c r="L153" s="201"/>
      <c r="M153" s="202"/>
      <c r="N153" s="203"/>
      <c r="O153" s="203"/>
      <c r="P153" s="203"/>
      <c r="Q153" s="203"/>
      <c r="R153" s="203"/>
      <c r="S153" s="203"/>
      <c r="T153" s="204"/>
      <c r="AT153" s="205" t="s">
        <v>124</v>
      </c>
      <c r="AU153" s="205" t="s">
        <v>85</v>
      </c>
      <c r="AV153" s="13" t="s">
        <v>87</v>
      </c>
      <c r="AW153" s="13" t="s">
        <v>34</v>
      </c>
      <c r="AX153" s="13" t="s">
        <v>78</v>
      </c>
      <c r="AY153" s="205" t="s">
        <v>115</v>
      </c>
    </row>
    <row r="154" spans="1:65" s="13" customFormat="1">
      <c r="B154" s="195"/>
      <c r="C154" s="196"/>
      <c r="D154" s="190" t="s">
        <v>124</v>
      </c>
      <c r="E154" s="197" t="s">
        <v>1</v>
      </c>
      <c r="F154" s="198" t="s">
        <v>155</v>
      </c>
      <c r="G154" s="196"/>
      <c r="H154" s="199">
        <v>4</v>
      </c>
      <c r="I154" s="200"/>
      <c r="J154" s="196"/>
      <c r="K154" s="196"/>
      <c r="L154" s="201"/>
      <c r="M154" s="202"/>
      <c r="N154" s="203"/>
      <c r="O154" s="203"/>
      <c r="P154" s="203"/>
      <c r="Q154" s="203"/>
      <c r="R154" s="203"/>
      <c r="S154" s="203"/>
      <c r="T154" s="204"/>
      <c r="AT154" s="205" t="s">
        <v>124</v>
      </c>
      <c r="AU154" s="205" t="s">
        <v>85</v>
      </c>
      <c r="AV154" s="13" t="s">
        <v>87</v>
      </c>
      <c r="AW154" s="13" t="s">
        <v>34</v>
      </c>
      <c r="AX154" s="13" t="s">
        <v>78</v>
      </c>
      <c r="AY154" s="205" t="s">
        <v>115</v>
      </c>
    </row>
    <row r="155" spans="1:65" s="13" customFormat="1">
      <c r="B155" s="195"/>
      <c r="C155" s="196"/>
      <c r="D155" s="190" t="s">
        <v>124</v>
      </c>
      <c r="E155" s="197" t="s">
        <v>1</v>
      </c>
      <c r="F155" s="198" t="s">
        <v>156</v>
      </c>
      <c r="G155" s="196"/>
      <c r="H155" s="199">
        <v>76</v>
      </c>
      <c r="I155" s="200"/>
      <c r="J155" s="196"/>
      <c r="K155" s="196"/>
      <c r="L155" s="201"/>
      <c r="M155" s="202"/>
      <c r="N155" s="203"/>
      <c r="O155" s="203"/>
      <c r="P155" s="203"/>
      <c r="Q155" s="203"/>
      <c r="R155" s="203"/>
      <c r="S155" s="203"/>
      <c r="T155" s="204"/>
      <c r="AT155" s="205" t="s">
        <v>124</v>
      </c>
      <c r="AU155" s="205" t="s">
        <v>85</v>
      </c>
      <c r="AV155" s="13" t="s">
        <v>87</v>
      </c>
      <c r="AW155" s="13" t="s">
        <v>34</v>
      </c>
      <c r="AX155" s="13" t="s">
        <v>78</v>
      </c>
      <c r="AY155" s="205" t="s">
        <v>115</v>
      </c>
    </row>
    <row r="156" spans="1:65" s="13" customFormat="1">
      <c r="B156" s="195"/>
      <c r="C156" s="196"/>
      <c r="D156" s="190" t="s">
        <v>124</v>
      </c>
      <c r="E156" s="197" t="s">
        <v>1</v>
      </c>
      <c r="F156" s="198" t="s">
        <v>125</v>
      </c>
      <c r="G156" s="196"/>
      <c r="H156" s="199">
        <v>10</v>
      </c>
      <c r="I156" s="200"/>
      <c r="J156" s="196"/>
      <c r="K156" s="196"/>
      <c r="L156" s="201"/>
      <c r="M156" s="202"/>
      <c r="N156" s="203"/>
      <c r="O156" s="203"/>
      <c r="P156" s="203"/>
      <c r="Q156" s="203"/>
      <c r="R156" s="203"/>
      <c r="S156" s="203"/>
      <c r="T156" s="204"/>
      <c r="AT156" s="205" t="s">
        <v>124</v>
      </c>
      <c r="AU156" s="205" t="s">
        <v>85</v>
      </c>
      <c r="AV156" s="13" t="s">
        <v>87</v>
      </c>
      <c r="AW156" s="13" t="s">
        <v>34</v>
      </c>
      <c r="AX156" s="13" t="s">
        <v>78</v>
      </c>
      <c r="AY156" s="205" t="s">
        <v>115</v>
      </c>
    </row>
    <row r="157" spans="1:65" s="14" customFormat="1">
      <c r="B157" s="206"/>
      <c r="C157" s="207"/>
      <c r="D157" s="190" t="s">
        <v>124</v>
      </c>
      <c r="E157" s="208" t="s">
        <v>1</v>
      </c>
      <c r="F157" s="209" t="s">
        <v>134</v>
      </c>
      <c r="G157" s="207"/>
      <c r="H157" s="210">
        <v>92</v>
      </c>
      <c r="I157" s="211"/>
      <c r="J157" s="207"/>
      <c r="K157" s="207"/>
      <c r="L157" s="212"/>
      <c r="M157" s="213"/>
      <c r="N157" s="214"/>
      <c r="O157" s="214"/>
      <c r="P157" s="214"/>
      <c r="Q157" s="214"/>
      <c r="R157" s="214"/>
      <c r="S157" s="214"/>
      <c r="T157" s="215"/>
      <c r="AT157" s="216" t="s">
        <v>124</v>
      </c>
      <c r="AU157" s="216" t="s">
        <v>85</v>
      </c>
      <c r="AV157" s="14" t="s">
        <v>120</v>
      </c>
      <c r="AW157" s="14" t="s">
        <v>34</v>
      </c>
      <c r="AX157" s="14" t="s">
        <v>85</v>
      </c>
      <c r="AY157" s="216" t="s">
        <v>115</v>
      </c>
    </row>
    <row r="158" spans="1:65" s="13" customFormat="1">
      <c r="B158" s="195"/>
      <c r="C158" s="196"/>
      <c r="D158" s="190" t="s">
        <v>124</v>
      </c>
      <c r="E158" s="196"/>
      <c r="F158" s="198" t="s">
        <v>157</v>
      </c>
      <c r="G158" s="196"/>
      <c r="H158" s="199">
        <v>184</v>
      </c>
      <c r="I158" s="200"/>
      <c r="J158" s="196"/>
      <c r="K158" s="196"/>
      <c r="L158" s="201"/>
      <c r="M158" s="202"/>
      <c r="N158" s="203"/>
      <c r="O158" s="203"/>
      <c r="P158" s="203"/>
      <c r="Q158" s="203"/>
      <c r="R158" s="203"/>
      <c r="S158" s="203"/>
      <c r="T158" s="204"/>
      <c r="AT158" s="205" t="s">
        <v>124</v>
      </c>
      <c r="AU158" s="205" t="s">
        <v>85</v>
      </c>
      <c r="AV158" s="13" t="s">
        <v>87</v>
      </c>
      <c r="AW158" s="13" t="s">
        <v>4</v>
      </c>
      <c r="AX158" s="13" t="s">
        <v>85</v>
      </c>
      <c r="AY158" s="205" t="s">
        <v>115</v>
      </c>
    </row>
    <row r="159" spans="1:65" s="2" customFormat="1" ht="37.9" customHeight="1">
      <c r="A159" s="33"/>
      <c r="B159" s="34"/>
      <c r="C159" s="177" t="s">
        <v>158</v>
      </c>
      <c r="D159" s="177" t="s">
        <v>116</v>
      </c>
      <c r="E159" s="178" t="s">
        <v>159</v>
      </c>
      <c r="F159" s="179" t="s">
        <v>160</v>
      </c>
      <c r="G159" s="180" t="s">
        <v>119</v>
      </c>
      <c r="H159" s="181">
        <v>136</v>
      </c>
      <c r="I159" s="182"/>
      <c r="J159" s="183">
        <f>ROUND(I159*H159,2)</f>
        <v>0</v>
      </c>
      <c r="K159" s="179" t="s">
        <v>657</v>
      </c>
      <c r="L159" s="38"/>
      <c r="M159" s="184" t="s">
        <v>1</v>
      </c>
      <c r="N159" s="185" t="s">
        <v>43</v>
      </c>
      <c r="O159" s="70"/>
      <c r="P159" s="186">
        <f>O159*H159</f>
        <v>0</v>
      </c>
      <c r="Q159" s="186">
        <v>0</v>
      </c>
      <c r="R159" s="186">
        <f>Q159*H159</f>
        <v>0</v>
      </c>
      <c r="S159" s="186">
        <v>0</v>
      </c>
      <c r="T159" s="187">
        <f>S159*H159</f>
        <v>0</v>
      </c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R159" s="188" t="s">
        <v>120</v>
      </c>
      <c r="AT159" s="188" t="s">
        <v>116</v>
      </c>
      <c r="AU159" s="188" t="s">
        <v>85</v>
      </c>
      <c r="AY159" s="16" t="s">
        <v>115</v>
      </c>
      <c r="BE159" s="189">
        <f>IF(N159="základní",J159,0)</f>
        <v>0</v>
      </c>
      <c r="BF159" s="189">
        <f>IF(N159="snížená",J159,0)</f>
        <v>0</v>
      </c>
      <c r="BG159" s="189">
        <f>IF(N159="zákl. přenesená",J159,0)</f>
        <v>0</v>
      </c>
      <c r="BH159" s="189">
        <f>IF(N159="sníž. přenesená",J159,0)</f>
        <v>0</v>
      </c>
      <c r="BI159" s="189">
        <f>IF(N159="nulová",J159,0)</f>
        <v>0</v>
      </c>
      <c r="BJ159" s="16" t="s">
        <v>85</v>
      </c>
      <c r="BK159" s="189">
        <f>ROUND(I159*H159,2)</f>
        <v>0</v>
      </c>
      <c r="BL159" s="16" t="s">
        <v>120</v>
      </c>
      <c r="BM159" s="188" t="s">
        <v>161</v>
      </c>
    </row>
    <row r="160" spans="1:65" s="2" customFormat="1" ht="48.75">
      <c r="A160" s="33"/>
      <c r="B160" s="34"/>
      <c r="C160" s="35"/>
      <c r="D160" s="190" t="s">
        <v>122</v>
      </c>
      <c r="E160" s="35"/>
      <c r="F160" s="191" t="s">
        <v>153</v>
      </c>
      <c r="G160" s="35"/>
      <c r="H160" s="35"/>
      <c r="I160" s="192"/>
      <c r="J160" s="35"/>
      <c r="K160" s="35"/>
      <c r="L160" s="38"/>
      <c r="M160" s="193"/>
      <c r="N160" s="194"/>
      <c r="O160" s="70"/>
      <c r="P160" s="70"/>
      <c r="Q160" s="70"/>
      <c r="R160" s="70"/>
      <c r="S160" s="70"/>
      <c r="T160" s="71"/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T160" s="16" t="s">
        <v>122</v>
      </c>
      <c r="AU160" s="16" t="s">
        <v>85</v>
      </c>
    </row>
    <row r="161" spans="1:65" s="13" customFormat="1">
      <c r="B161" s="195"/>
      <c r="C161" s="196"/>
      <c r="D161" s="190" t="s">
        <v>124</v>
      </c>
      <c r="E161" s="197" t="s">
        <v>1</v>
      </c>
      <c r="F161" s="198" t="s">
        <v>162</v>
      </c>
      <c r="G161" s="196"/>
      <c r="H161" s="199">
        <v>10</v>
      </c>
      <c r="I161" s="200"/>
      <c r="J161" s="196"/>
      <c r="K161" s="196"/>
      <c r="L161" s="201"/>
      <c r="M161" s="202"/>
      <c r="N161" s="203"/>
      <c r="O161" s="203"/>
      <c r="P161" s="203"/>
      <c r="Q161" s="203"/>
      <c r="R161" s="203"/>
      <c r="S161" s="203"/>
      <c r="T161" s="204"/>
      <c r="AT161" s="205" t="s">
        <v>124</v>
      </c>
      <c r="AU161" s="205" t="s">
        <v>85</v>
      </c>
      <c r="AV161" s="13" t="s">
        <v>87</v>
      </c>
      <c r="AW161" s="13" t="s">
        <v>34</v>
      </c>
      <c r="AX161" s="13" t="s">
        <v>78</v>
      </c>
      <c r="AY161" s="205" t="s">
        <v>115</v>
      </c>
    </row>
    <row r="162" spans="1:65" s="13" customFormat="1">
      <c r="B162" s="195"/>
      <c r="C162" s="196"/>
      <c r="D162" s="190" t="s">
        <v>124</v>
      </c>
      <c r="E162" s="197" t="s">
        <v>1</v>
      </c>
      <c r="F162" s="198" t="s">
        <v>163</v>
      </c>
      <c r="G162" s="196"/>
      <c r="H162" s="199">
        <v>14</v>
      </c>
      <c r="I162" s="200"/>
      <c r="J162" s="196"/>
      <c r="K162" s="196"/>
      <c r="L162" s="201"/>
      <c r="M162" s="202"/>
      <c r="N162" s="203"/>
      <c r="O162" s="203"/>
      <c r="P162" s="203"/>
      <c r="Q162" s="203"/>
      <c r="R162" s="203"/>
      <c r="S162" s="203"/>
      <c r="T162" s="204"/>
      <c r="AT162" s="205" t="s">
        <v>124</v>
      </c>
      <c r="AU162" s="205" t="s">
        <v>85</v>
      </c>
      <c r="AV162" s="13" t="s">
        <v>87</v>
      </c>
      <c r="AW162" s="13" t="s">
        <v>34</v>
      </c>
      <c r="AX162" s="13" t="s">
        <v>78</v>
      </c>
      <c r="AY162" s="205" t="s">
        <v>115</v>
      </c>
    </row>
    <row r="163" spans="1:65" s="13" customFormat="1">
      <c r="B163" s="195"/>
      <c r="C163" s="196"/>
      <c r="D163" s="190" t="s">
        <v>124</v>
      </c>
      <c r="E163" s="197" t="s">
        <v>1</v>
      </c>
      <c r="F163" s="198" t="s">
        <v>164</v>
      </c>
      <c r="G163" s="196"/>
      <c r="H163" s="199">
        <v>34</v>
      </c>
      <c r="I163" s="200"/>
      <c r="J163" s="196"/>
      <c r="K163" s="196"/>
      <c r="L163" s="201"/>
      <c r="M163" s="202"/>
      <c r="N163" s="203"/>
      <c r="O163" s="203"/>
      <c r="P163" s="203"/>
      <c r="Q163" s="203"/>
      <c r="R163" s="203"/>
      <c r="S163" s="203"/>
      <c r="T163" s="204"/>
      <c r="AT163" s="205" t="s">
        <v>124</v>
      </c>
      <c r="AU163" s="205" t="s">
        <v>85</v>
      </c>
      <c r="AV163" s="13" t="s">
        <v>87</v>
      </c>
      <c r="AW163" s="13" t="s">
        <v>34</v>
      </c>
      <c r="AX163" s="13" t="s">
        <v>78</v>
      </c>
      <c r="AY163" s="205" t="s">
        <v>115</v>
      </c>
    </row>
    <row r="164" spans="1:65" s="13" customFormat="1">
      <c r="B164" s="195"/>
      <c r="C164" s="196"/>
      <c r="D164" s="190" t="s">
        <v>124</v>
      </c>
      <c r="E164" s="197" t="s">
        <v>1</v>
      </c>
      <c r="F164" s="198" t="s">
        <v>125</v>
      </c>
      <c r="G164" s="196"/>
      <c r="H164" s="199">
        <v>10</v>
      </c>
      <c r="I164" s="200"/>
      <c r="J164" s="196"/>
      <c r="K164" s="196"/>
      <c r="L164" s="201"/>
      <c r="M164" s="202"/>
      <c r="N164" s="203"/>
      <c r="O164" s="203"/>
      <c r="P164" s="203"/>
      <c r="Q164" s="203"/>
      <c r="R164" s="203"/>
      <c r="S164" s="203"/>
      <c r="T164" s="204"/>
      <c r="AT164" s="205" t="s">
        <v>124</v>
      </c>
      <c r="AU164" s="205" t="s">
        <v>85</v>
      </c>
      <c r="AV164" s="13" t="s">
        <v>87</v>
      </c>
      <c r="AW164" s="13" t="s">
        <v>34</v>
      </c>
      <c r="AX164" s="13" t="s">
        <v>78</v>
      </c>
      <c r="AY164" s="205" t="s">
        <v>115</v>
      </c>
    </row>
    <row r="165" spans="1:65" s="14" customFormat="1">
      <c r="B165" s="206"/>
      <c r="C165" s="207"/>
      <c r="D165" s="190" t="s">
        <v>124</v>
      </c>
      <c r="E165" s="208" t="s">
        <v>1</v>
      </c>
      <c r="F165" s="209" t="s">
        <v>134</v>
      </c>
      <c r="G165" s="207"/>
      <c r="H165" s="210">
        <v>68</v>
      </c>
      <c r="I165" s="211"/>
      <c r="J165" s="207"/>
      <c r="K165" s="207"/>
      <c r="L165" s="212"/>
      <c r="M165" s="213"/>
      <c r="N165" s="214"/>
      <c r="O165" s="214"/>
      <c r="P165" s="214"/>
      <c r="Q165" s="214"/>
      <c r="R165" s="214"/>
      <c r="S165" s="214"/>
      <c r="T165" s="215"/>
      <c r="AT165" s="216" t="s">
        <v>124</v>
      </c>
      <c r="AU165" s="216" t="s">
        <v>85</v>
      </c>
      <c r="AV165" s="14" t="s">
        <v>120</v>
      </c>
      <c r="AW165" s="14" t="s">
        <v>34</v>
      </c>
      <c r="AX165" s="14" t="s">
        <v>85</v>
      </c>
      <c r="AY165" s="216" t="s">
        <v>115</v>
      </c>
    </row>
    <row r="166" spans="1:65" s="13" customFormat="1">
      <c r="B166" s="195"/>
      <c r="C166" s="196"/>
      <c r="D166" s="190" t="s">
        <v>124</v>
      </c>
      <c r="E166" s="196"/>
      <c r="F166" s="198" t="s">
        <v>165</v>
      </c>
      <c r="G166" s="196"/>
      <c r="H166" s="199">
        <v>136</v>
      </c>
      <c r="I166" s="200"/>
      <c r="J166" s="196"/>
      <c r="K166" s="196"/>
      <c r="L166" s="201"/>
      <c r="M166" s="202"/>
      <c r="N166" s="203"/>
      <c r="O166" s="203"/>
      <c r="P166" s="203"/>
      <c r="Q166" s="203"/>
      <c r="R166" s="203"/>
      <c r="S166" s="203"/>
      <c r="T166" s="204"/>
      <c r="AT166" s="205" t="s">
        <v>124</v>
      </c>
      <c r="AU166" s="205" t="s">
        <v>85</v>
      </c>
      <c r="AV166" s="13" t="s">
        <v>87</v>
      </c>
      <c r="AW166" s="13" t="s">
        <v>4</v>
      </c>
      <c r="AX166" s="13" t="s">
        <v>85</v>
      </c>
      <c r="AY166" s="205" t="s">
        <v>115</v>
      </c>
    </row>
    <row r="167" spans="1:65" s="2" customFormat="1" ht="37.9" customHeight="1">
      <c r="A167" s="33"/>
      <c r="B167" s="34"/>
      <c r="C167" s="177" t="s">
        <v>166</v>
      </c>
      <c r="D167" s="177" t="s">
        <v>116</v>
      </c>
      <c r="E167" s="178" t="s">
        <v>167</v>
      </c>
      <c r="F167" s="179" t="s">
        <v>168</v>
      </c>
      <c r="G167" s="180" t="s">
        <v>119</v>
      </c>
      <c r="H167" s="181">
        <v>12</v>
      </c>
      <c r="I167" s="182"/>
      <c r="J167" s="183">
        <f>ROUND(I167*H167,2)</f>
        <v>0</v>
      </c>
      <c r="K167" s="179" t="s">
        <v>657</v>
      </c>
      <c r="L167" s="38"/>
      <c r="M167" s="184" t="s">
        <v>1</v>
      </c>
      <c r="N167" s="185" t="s">
        <v>43</v>
      </c>
      <c r="O167" s="70"/>
      <c r="P167" s="186">
        <f>O167*H167</f>
        <v>0</v>
      </c>
      <c r="Q167" s="186">
        <v>0</v>
      </c>
      <c r="R167" s="186">
        <f>Q167*H167</f>
        <v>0</v>
      </c>
      <c r="S167" s="186">
        <v>0</v>
      </c>
      <c r="T167" s="187">
        <f>S167*H167</f>
        <v>0</v>
      </c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R167" s="188" t="s">
        <v>120</v>
      </c>
      <c r="AT167" s="188" t="s">
        <v>116</v>
      </c>
      <c r="AU167" s="188" t="s">
        <v>85</v>
      </c>
      <c r="AY167" s="16" t="s">
        <v>115</v>
      </c>
      <c r="BE167" s="189">
        <f>IF(N167="základní",J167,0)</f>
        <v>0</v>
      </c>
      <c r="BF167" s="189">
        <f>IF(N167="snížená",J167,0)</f>
        <v>0</v>
      </c>
      <c r="BG167" s="189">
        <f>IF(N167="zákl. přenesená",J167,0)</f>
        <v>0</v>
      </c>
      <c r="BH167" s="189">
        <f>IF(N167="sníž. přenesená",J167,0)</f>
        <v>0</v>
      </c>
      <c r="BI167" s="189">
        <f>IF(N167="nulová",J167,0)</f>
        <v>0</v>
      </c>
      <c r="BJ167" s="16" t="s">
        <v>85</v>
      </c>
      <c r="BK167" s="189">
        <f>ROUND(I167*H167,2)</f>
        <v>0</v>
      </c>
      <c r="BL167" s="16" t="s">
        <v>120</v>
      </c>
      <c r="BM167" s="188" t="s">
        <v>169</v>
      </c>
    </row>
    <row r="168" spans="1:65" s="2" customFormat="1" ht="48.75">
      <c r="A168" s="33"/>
      <c r="B168" s="34"/>
      <c r="C168" s="35"/>
      <c r="D168" s="190" t="s">
        <v>122</v>
      </c>
      <c r="E168" s="35"/>
      <c r="F168" s="191" t="s">
        <v>153</v>
      </c>
      <c r="G168" s="35"/>
      <c r="H168" s="35"/>
      <c r="I168" s="192"/>
      <c r="J168" s="35"/>
      <c r="K168" s="35"/>
      <c r="L168" s="38"/>
      <c r="M168" s="193"/>
      <c r="N168" s="194"/>
      <c r="O168" s="70"/>
      <c r="P168" s="70"/>
      <c r="Q168" s="70"/>
      <c r="R168" s="70"/>
      <c r="S168" s="70"/>
      <c r="T168" s="71"/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T168" s="16" t="s">
        <v>122</v>
      </c>
      <c r="AU168" s="16" t="s">
        <v>85</v>
      </c>
    </row>
    <row r="169" spans="1:65" s="13" customFormat="1">
      <c r="B169" s="195"/>
      <c r="C169" s="196"/>
      <c r="D169" s="190" t="s">
        <v>124</v>
      </c>
      <c r="E169" s="197" t="s">
        <v>1</v>
      </c>
      <c r="F169" s="198" t="s">
        <v>170</v>
      </c>
      <c r="G169" s="196"/>
      <c r="H169" s="199">
        <v>2</v>
      </c>
      <c r="I169" s="200"/>
      <c r="J169" s="196"/>
      <c r="K169" s="196"/>
      <c r="L169" s="201"/>
      <c r="M169" s="202"/>
      <c r="N169" s="203"/>
      <c r="O169" s="203"/>
      <c r="P169" s="203"/>
      <c r="Q169" s="203"/>
      <c r="R169" s="203"/>
      <c r="S169" s="203"/>
      <c r="T169" s="204"/>
      <c r="AT169" s="205" t="s">
        <v>124</v>
      </c>
      <c r="AU169" s="205" t="s">
        <v>85</v>
      </c>
      <c r="AV169" s="13" t="s">
        <v>87</v>
      </c>
      <c r="AW169" s="13" t="s">
        <v>34</v>
      </c>
      <c r="AX169" s="13" t="s">
        <v>78</v>
      </c>
      <c r="AY169" s="205" t="s">
        <v>115</v>
      </c>
    </row>
    <row r="170" spans="1:65" s="13" customFormat="1">
      <c r="B170" s="195"/>
      <c r="C170" s="196"/>
      <c r="D170" s="190" t="s">
        <v>124</v>
      </c>
      <c r="E170" s="197" t="s">
        <v>1</v>
      </c>
      <c r="F170" s="198" t="s">
        <v>171</v>
      </c>
      <c r="G170" s="196"/>
      <c r="H170" s="199">
        <v>4</v>
      </c>
      <c r="I170" s="200"/>
      <c r="J170" s="196"/>
      <c r="K170" s="196"/>
      <c r="L170" s="201"/>
      <c r="M170" s="202"/>
      <c r="N170" s="203"/>
      <c r="O170" s="203"/>
      <c r="P170" s="203"/>
      <c r="Q170" s="203"/>
      <c r="R170" s="203"/>
      <c r="S170" s="203"/>
      <c r="T170" s="204"/>
      <c r="AT170" s="205" t="s">
        <v>124</v>
      </c>
      <c r="AU170" s="205" t="s">
        <v>85</v>
      </c>
      <c r="AV170" s="13" t="s">
        <v>87</v>
      </c>
      <c r="AW170" s="13" t="s">
        <v>34</v>
      </c>
      <c r="AX170" s="13" t="s">
        <v>78</v>
      </c>
      <c r="AY170" s="205" t="s">
        <v>115</v>
      </c>
    </row>
    <row r="171" spans="1:65" s="14" customFormat="1">
      <c r="B171" s="206"/>
      <c r="C171" s="207"/>
      <c r="D171" s="190" t="s">
        <v>124</v>
      </c>
      <c r="E171" s="208" t="s">
        <v>1</v>
      </c>
      <c r="F171" s="209" t="s">
        <v>134</v>
      </c>
      <c r="G171" s="207"/>
      <c r="H171" s="210">
        <v>6</v>
      </c>
      <c r="I171" s="211"/>
      <c r="J171" s="207"/>
      <c r="K171" s="207"/>
      <c r="L171" s="212"/>
      <c r="M171" s="213"/>
      <c r="N171" s="214"/>
      <c r="O171" s="214"/>
      <c r="P171" s="214"/>
      <c r="Q171" s="214"/>
      <c r="R171" s="214"/>
      <c r="S171" s="214"/>
      <c r="T171" s="215"/>
      <c r="AT171" s="216" t="s">
        <v>124</v>
      </c>
      <c r="AU171" s="216" t="s">
        <v>85</v>
      </c>
      <c r="AV171" s="14" t="s">
        <v>120</v>
      </c>
      <c r="AW171" s="14" t="s">
        <v>34</v>
      </c>
      <c r="AX171" s="14" t="s">
        <v>85</v>
      </c>
      <c r="AY171" s="216" t="s">
        <v>115</v>
      </c>
    </row>
    <row r="172" spans="1:65" s="13" customFormat="1">
      <c r="B172" s="195"/>
      <c r="C172" s="196"/>
      <c r="D172" s="190" t="s">
        <v>124</v>
      </c>
      <c r="E172" s="196"/>
      <c r="F172" s="198" t="s">
        <v>172</v>
      </c>
      <c r="G172" s="196"/>
      <c r="H172" s="199">
        <v>12</v>
      </c>
      <c r="I172" s="200"/>
      <c r="J172" s="196"/>
      <c r="K172" s="196"/>
      <c r="L172" s="201"/>
      <c r="M172" s="202"/>
      <c r="N172" s="203"/>
      <c r="O172" s="203"/>
      <c r="P172" s="203"/>
      <c r="Q172" s="203"/>
      <c r="R172" s="203"/>
      <c r="S172" s="203"/>
      <c r="T172" s="204"/>
      <c r="AT172" s="205" t="s">
        <v>124</v>
      </c>
      <c r="AU172" s="205" t="s">
        <v>85</v>
      </c>
      <c r="AV172" s="13" t="s">
        <v>87</v>
      </c>
      <c r="AW172" s="13" t="s">
        <v>4</v>
      </c>
      <c r="AX172" s="13" t="s">
        <v>85</v>
      </c>
      <c r="AY172" s="205" t="s">
        <v>115</v>
      </c>
    </row>
    <row r="173" spans="1:65" s="2" customFormat="1" ht="24.2" customHeight="1">
      <c r="A173" s="33"/>
      <c r="B173" s="34"/>
      <c r="C173" s="177" t="s">
        <v>173</v>
      </c>
      <c r="D173" s="177" t="s">
        <v>116</v>
      </c>
      <c r="E173" s="178" t="s">
        <v>174</v>
      </c>
      <c r="F173" s="179" t="s">
        <v>175</v>
      </c>
      <c r="G173" s="180" t="s">
        <v>119</v>
      </c>
      <c r="H173" s="181">
        <v>4</v>
      </c>
      <c r="I173" s="182"/>
      <c r="J173" s="183">
        <f>ROUND(I173*H173,2)</f>
        <v>0</v>
      </c>
      <c r="K173" s="179" t="s">
        <v>657</v>
      </c>
      <c r="L173" s="38"/>
      <c r="M173" s="184" t="s">
        <v>1</v>
      </c>
      <c r="N173" s="185" t="s">
        <v>43</v>
      </c>
      <c r="O173" s="70"/>
      <c r="P173" s="186">
        <f>O173*H173</f>
        <v>0</v>
      </c>
      <c r="Q173" s="186">
        <v>0</v>
      </c>
      <c r="R173" s="186">
        <f>Q173*H173</f>
        <v>0</v>
      </c>
      <c r="S173" s="186">
        <v>0</v>
      </c>
      <c r="T173" s="187">
        <f>S173*H173</f>
        <v>0</v>
      </c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33"/>
      <c r="AR173" s="188" t="s">
        <v>120</v>
      </c>
      <c r="AT173" s="188" t="s">
        <v>116</v>
      </c>
      <c r="AU173" s="188" t="s">
        <v>85</v>
      </c>
      <c r="AY173" s="16" t="s">
        <v>115</v>
      </c>
      <c r="BE173" s="189">
        <f>IF(N173="základní",J173,0)</f>
        <v>0</v>
      </c>
      <c r="BF173" s="189">
        <f>IF(N173="snížená",J173,0)</f>
        <v>0</v>
      </c>
      <c r="BG173" s="189">
        <f>IF(N173="zákl. přenesená",J173,0)</f>
        <v>0</v>
      </c>
      <c r="BH173" s="189">
        <f>IF(N173="sníž. přenesená",J173,0)</f>
        <v>0</v>
      </c>
      <c r="BI173" s="189">
        <f>IF(N173="nulová",J173,0)</f>
        <v>0</v>
      </c>
      <c r="BJ173" s="16" t="s">
        <v>85</v>
      </c>
      <c r="BK173" s="189">
        <f>ROUND(I173*H173,2)</f>
        <v>0</v>
      </c>
      <c r="BL173" s="16" t="s">
        <v>120</v>
      </c>
      <c r="BM173" s="188" t="s">
        <v>176</v>
      </c>
    </row>
    <row r="174" spans="1:65" s="2" customFormat="1" ht="48.75">
      <c r="A174" s="33"/>
      <c r="B174" s="34"/>
      <c r="C174" s="35"/>
      <c r="D174" s="190" t="s">
        <v>122</v>
      </c>
      <c r="E174" s="35"/>
      <c r="F174" s="191" t="s">
        <v>153</v>
      </c>
      <c r="G174" s="35"/>
      <c r="H174" s="35"/>
      <c r="I174" s="192"/>
      <c r="J174" s="35"/>
      <c r="K174" s="35"/>
      <c r="L174" s="38"/>
      <c r="M174" s="193"/>
      <c r="N174" s="194"/>
      <c r="O174" s="70"/>
      <c r="P174" s="70"/>
      <c r="Q174" s="70"/>
      <c r="R174" s="70"/>
      <c r="S174" s="70"/>
      <c r="T174" s="71"/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33"/>
      <c r="AT174" s="16" t="s">
        <v>122</v>
      </c>
      <c r="AU174" s="16" t="s">
        <v>85</v>
      </c>
    </row>
    <row r="175" spans="1:65" s="13" customFormat="1">
      <c r="B175" s="195"/>
      <c r="C175" s="196"/>
      <c r="D175" s="190" t="s">
        <v>124</v>
      </c>
      <c r="E175" s="197" t="s">
        <v>1</v>
      </c>
      <c r="F175" s="198" t="s">
        <v>145</v>
      </c>
      <c r="G175" s="196"/>
      <c r="H175" s="199">
        <v>2</v>
      </c>
      <c r="I175" s="200"/>
      <c r="J175" s="196"/>
      <c r="K175" s="196"/>
      <c r="L175" s="201"/>
      <c r="M175" s="202"/>
      <c r="N175" s="203"/>
      <c r="O175" s="203"/>
      <c r="P175" s="203"/>
      <c r="Q175" s="203"/>
      <c r="R175" s="203"/>
      <c r="S175" s="203"/>
      <c r="T175" s="204"/>
      <c r="AT175" s="205" t="s">
        <v>124</v>
      </c>
      <c r="AU175" s="205" t="s">
        <v>85</v>
      </c>
      <c r="AV175" s="13" t="s">
        <v>87</v>
      </c>
      <c r="AW175" s="13" t="s">
        <v>34</v>
      </c>
      <c r="AX175" s="13" t="s">
        <v>85</v>
      </c>
      <c r="AY175" s="205" t="s">
        <v>115</v>
      </c>
    </row>
    <row r="176" spans="1:65" s="13" customFormat="1">
      <c r="B176" s="195"/>
      <c r="C176" s="196"/>
      <c r="D176" s="190" t="s">
        <v>124</v>
      </c>
      <c r="E176" s="196"/>
      <c r="F176" s="198" t="s">
        <v>146</v>
      </c>
      <c r="G176" s="196"/>
      <c r="H176" s="199">
        <v>4</v>
      </c>
      <c r="I176" s="200"/>
      <c r="J176" s="196"/>
      <c r="K176" s="196"/>
      <c r="L176" s="201"/>
      <c r="M176" s="202"/>
      <c r="N176" s="203"/>
      <c r="O176" s="203"/>
      <c r="P176" s="203"/>
      <c r="Q176" s="203"/>
      <c r="R176" s="203"/>
      <c r="S176" s="203"/>
      <c r="T176" s="204"/>
      <c r="AT176" s="205" t="s">
        <v>124</v>
      </c>
      <c r="AU176" s="205" t="s">
        <v>85</v>
      </c>
      <c r="AV176" s="13" t="s">
        <v>87</v>
      </c>
      <c r="AW176" s="13" t="s">
        <v>4</v>
      </c>
      <c r="AX176" s="13" t="s">
        <v>85</v>
      </c>
      <c r="AY176" s="205" t="s">
        <v>115</v>
      </c>
    </row>
    <row r="177" spans="1:65" s="12" customFormat="1" ht="47.25" customHeight="1">
      <c r="B177" s="163"/>
      <c r="C177" s="164"/>
      <c r="D177" s="165" t="s">
        <v>77</v>
      </c>
      <c r="E177" s="166" t="s">
        <v>177</v>
      </c>
      <c r="F177" s="291" t="s">
        <v>178</v>
      </c>
      <c r="G177" s="164"/>
      <c r="H177" s="164"/>
      <c r="I177" s="167"/>
      <c r="J177" s="168">
        <f>BK177</f>
        <v>0</v>
      </c>
      <c r="K177" s="164"/>
      <c r="L177" s="169"/>
      <c r="M177" s="170"/>
      <c r="N177" s="171"/>
      <c r="O177" s="171"/>
      <c r="P177" s="172">
        <f>SUM(P178:P217)</f>
        <v>0</v>
      </c>
      <c r="Q177" s="171"/>
      <c r="R177" s="172">
        <f>SUM(R178:R217)</f>
        <v>0</v>
      </c>
      <c r="S177" s="171"/>
      <c r="T177" s="173">
        <f>SUM(T178:T217)</f>
        <v>0</v>
      </c>
      <c r="AR177" s="174" t="s">
        <v>85</v>
      </c>
      <c r="AT177" s="175" t="s">
        <v>77</v>
      </c>
      <c r="AU177" s="175" t="s">
        <v>78</v>
      </c>
      <c r="AY177" s="174" t="s">
        <v>115</v>
      </c>
      <c r="BK177" s="176">
        <f>SUM(BK178:BK217)</f>
        <v>0</v>
      </c>
    </row>
    <row r="178" spans="1:65" s="2" customFormat="1" ht="24.2" customHeight="1">
      <c r="A178" s="33"/>
      <c r="B178" s="34"/>
      <c r="C178" s="177" t="s">
        <v>179</v>
      </c>
      <c r="D178" s="177" t="s">
        <v>116</v>
      </c>
      <c r="E178" s="178" t="s">
        <v>180</v>
      </c>
      <c r="F178" s="179" t="s">
        <v>181</v>
      </c>
      <c r="G178" s="180" t="s">
        <v>119</v>
      </c>
      <c r="H178" s="181">
        <v>80</v>
      </c>
      <c r="I178" s="182"/>
      <c r="J178" s="183">
        <f>ROUND(I178*H178,2)</f>
        <v>0</v>
      </c>
      <c r="K178" s="179" t="s">
        <v>657</v>
      </c>
      <c r="L178" s="38"/>
      <c r="M178" s="184" t="s">
        <v>1</v>
      </c>
      <c r="N178" s="185" t="s">
        <v>43</v>
      </c>
      <c r="O178" s="70"/>
      <c r="P178" s="186">
        <f>O178*H178</f>
        <v>0</v>
      </c>
      <c r="Q178" s="186">
        <v>0</v>
      </c>
      <c r="R178" s="186">
        <f>Q178*H178</f>
        <v>0</v>
      </c>
      <c r="S178" s="186">
        <v>0</v>
      </c>
      <c r="T178" s="187">
        <f>S178*H178</f>
        <v>0</v>
      </c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33"/>
      <c r="AR178" s="188" t="s">
        <v>120</v>
      </c>
      <c r="AT178" s="188" t="s">
        <v>116</v>
      </c>
      <c r="AU178" s="188" t="s">
        <v>85</v>
      </c>
      <c r="AY178" s="16" t="s">
        <v>115</v>
      </c>
      <c r="BE178" s="189">
        <f>IF(N178="základní",J178,0)</f>
        <v>0</v>
      </c>
      <c r="BF178" s="189">
        <f>IF(N178="snížená",J178,0)</f>
        <v>0</v>
      </c>
      <c r="BG178" s="189">
        <f>IF(N178="zákl. přenesená",J178,0)</f>
        <v>0</v>
      </c>
      <c r="BH178" s="189">
        <f>IF(N178="sníž. přenesená",J178,0)</f>
        <v>0</v>
      </c>
      <c r="BI178" s="189">
        <f>IF(N178="nulová",J178,0)</f>
        <v>0</v>
      </c>
      <c r="BJ178" s="16" t="s">
        <v>85</v>
      </c>
      <c r="BK178" s="189">
        <f>ROUND(I178*H178,2)</f>
        <v>0</v>
      </c>
      <c r="BL178" s="16" t="s">
        <v>120</v>
      </c>
      <c r="BM178" s="188" t="s">
        <v>182</v>
      </c>
    </row>
    <row r="179" spans="1:65" s="2" customFormat="1" ht="58.5">
      <c r="A179" s="33"/>
      <c r="B179" s="34"/>
      <c r="C179" s="35"/>
      <c r="D179" s="190" t="s">
        <v>122</v>
      </c>
      <c r="E179" s="35"/>
      <c r="F179" s="191" t="s">
        <v>123</v>
      </c>
      <c r="G179" s="35"/>
      <c r="H179" s="35"/>
      <c r="I179" s="192"/>
      <c r="J179" s="35"/>
      <c r="K179" s="35"/>
      <c r="L179" s="38"/>
      <c r="M179" s="193"/>
      <c r="N179" s="194"/>
      <c r="O179" s="70"/>
      <c r="P179" s="70"/>
      <c r="Q179" s="70"/>
      <c r="R179" s="70"/>
      <c r="S179" s="70"/>
      <c r="T179" s="71"/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33"/>
      <c r="AT179" s="16" t="s">
        <v>122</v>
      </c>
      <c r="AU179" s="16" t="s">
        <v>85</v>
      </c>
    </row>
    <row r="180" spans="1:65" s="13" customFormat="1">
      <c r="B180" s="195"/>
      <c r="C180" s="196"/>
      <c r="D180" s="190" t="s">
        <v>124</v>
      </c>
      <c r="E180" s="197" t="s">
        <v>1</v>
      </c>
      <c r="F180" s="198" t="s">
        <v>183</v>
      </c>
      <c r="G180" s="196"/>
      <c r="H180" s="199">
        <v>26</v>
      </c>
      <c r="I180" s="200"/>
      <c r="J180" s="196"/>
      <c r="K180" s="196"/>
      <c r="L180" s="201"/>
      <c r="M180" s="202"/>
      <c r="N180" s="203"/>
      <c r="O180" s="203"/>
      <c r="P180" s="203"/>
      <c r="Q180" s="203"/>
      <c r="R180" s="203"/>
      <c r="S180" s="203"/>
      <c r="T180" s="204"/>
      <c r="AT180" s="205" t="s">
        <v>124</v>
      </c>
      <c r="AU180" s="205" t="s">
        <v>85</v>
      </c>
      <c r="AV180" s="13" t="s">
        <v>87</v>
      </c>
      <c r="AW180" s="13" t="s">
        <v>34</v>
      </c>
      <c r="AX180" s="13" t="s">
        <v>78</v>
      </c>
      <c r="AY180" s="205" t="s">
        <v>115</v>
      </c>
    </row>
    <row r="181" spans="1:65" s="13" customFormat="1">
      <c r="B181" s="195"/>
      <c r="C181" s="196"/>
      <c r="D181" s="190" t="s">
        <v>124</v>
      </c>
      <c r="E181" s="197" t="s">
        <v>1</v>
      </c>
      <c r="F181" s="198" t="s">
        <v>155</v>
      </c>
      <c r="G181" s="196"/>
      <c r="H181" s="199">
        <v>4</v>
      </c>
      <c r="I181" s="200"/>
      <c r="J181" s="196"/>
      <c r="K181" s="196"/>
      <c r="L181" s="201"/>
      <c r="M181" s="202"/>
      <c r="N181" s="203"/>
      <c r="O181" s="203"/>
      <c r="P181" s="203"/>
      <c r="Q181" s="203"/>
      <c r="R181" s="203"/>
      <c r="S181" s="203"/>
      <c r="T181" s="204"/>
      <c r="AT181" s="205" t="s">
        <v>124</v>
      </c>
      <c r="AU181" s="205" t="s">
        <v>85</v>
      </c>
      <c r="AV181" s="13" t="s">
        <v>87</v>
      </c>
      <c r="AW181" s="13" t="s">
        <v>34</v>
      </c>
      <c r="AX181" s="13" t="s">
        <v>78</v>
      </c>
      <c r="AY181" s="205" t="s">
        <v>115</v>
      </c>
    </row>
    <row r="182" spans="1:65" s="13" customFormat="1">
      <c r="B182" s="195"/>
      <c r="C182" s="196"/>
      <c r="D182" s="190" t="s">
        <v>124</v>
      </c>
      <c r="E182" s="197" t="s">
        <v>1</v>
      </c>
      <c r="F182" s="198" t="s">
        <v>125</v>
      </c>
      <c r="G182" s="196"/>
      <c r="H182" s="199">
        <v>10</v>
      </c>
      <c r="I182" s="200"/>
      <c r="J182" s="196"/>
      <c r="K182" s="196"/>
      <c r="L182" s="201"/>
      <c r="M182" s="202"/>
      <c r="N182" s="203"/>
      <c r="O182" s="203"/>
      <c r="P182" s="203"/>
      <c r="Q182" s="203"/>
      <c r="R182" s="203"/>
      <c r="S182" s="203"/>
      <c r="T182" s="204"/>
      <c r="AT182" s="205" t="s">
        <v>124</v>
      </c>
      <c r="AU182" s="205" t="s">
        <v>85</v>
      </c>
      <c r="AV182" s="13" t="s">
        <v>87</v>
      </c>
      <c r="AW182" s="13" t="s">
        <v>34</v>
      </c>
      <c r="AX182" s="13" t="s">
        <v>78</v>
      </c>
      <c r="AY182" s="205" t="s">
        <v>115</v>
      </c>
    </row>
    <row r="183" spans="1:65" s="14" customFormat="1">
      <c r="B183" s="206"/>
      <c r="C183" s="207"/>
      <c r="D183" s="190" t="s">
        <v>124</v>
      </c>
      <c r="E183" s="208" t="s">
        <v>1</v>
      </c>
      <c r="F183" s="209" t="s">
        <v>134</v>
      </c>
      <c r="G183" s="207"/>
      <c r="H183" s="210">
        <v>40</v>
      </c>
      <c r="I183" s="211"/>
      <c r="J183" s="207"/>
      <c r="K183" s="207"/>
      <c r="L183" s="212"/>
      <c r="M183" s="213"/>
      <c r="N183" s="214"/>
      <c r="O183" s="214"/>
      <c r="P183" s="214"/>
      <c r="Q183" s="214"/>
      <c r="R183" s="214"/>
      <c r="S183" s="214"/>
      <c r="T183" s="215"/>
      <c r="AT183" s="216" t="s">
        <v>124</v>
      </c>
      <c r="AU183" s="216" t="s">
        <v>85</v>
      </c>
      <c r="AV183" s="14" t="s">
        <v>120</v>
      </c>
      <c r="AW183" s="14" t="s">
        <v>34</v>
      </c>
      <c r="AX183" s="14" t="s">
        <v>85</v>
      </c>
      <c r="AY183" s="216" t="s">
        <v>115</v>
      </c>
    </row>
    <row r="184" spans="1:65" s="13" customFormat="1">
      <c r="B184" s="195"/>
      <c r="C184" s="196"/>
      <c r="D184" s="190" t="s">
        <v>124</v>
      </c>
      <c r="E184" s="196"/>
      <c r="F184" s="198" t="s">
        <v>184</v>
      </c>
      <c r="G184" s="196"/>
      <c r="H184" s="199">
        <v>80</v>
      </c>
      <c r="I184" s="200"/>
      <c r="J184" s="196"/>
      <c r="K184" s="196"/>
      <c r="L184" s="201"/>
      <c r="M184" s="202"/>
      <c r="N184" s="203"/>
      <c r="O184" s="203"/>
      <c r="P184" s="203"/>
      <c r="Q184" s="203"/>
      <c r="R184" s="203"/>
      <c r="S184" s="203"/>
      <c r="T184" s="204"/>
      <c r="AT184" s="205" t="s">
        <v>124</v>
      </c>
      <c r="AU184" s="205" t="s">
        <v>85</v>
      </c>
      <c r="AV184" s="13" t="s">
        <v>87</v>
      </c>
      <c r="AW184" s="13" t="s">
        <v>4</v>
      </c>
      <c r="AX184" s="13" t="s">
        <v>85</v>
      </c>
      <c r="AY184" s="205" t="s">
        <v>115</v>
      </c>
    </row>
    <row r="185" spans="1:65" s="2" customFormat="1" ht="24.2" customHeight="1">
      <c r="A185" s="33"/>
      <c r="B185" s="34"/>
      <c r="C185" s="177" t="s">
        <v>185</v>
      </c>
      <c r="D185" s="177" t="s">
        <v>116</v>
      </c>
      <c r="E185" s="178" t="s">
        <v>186</v>
      </c>
      <c r="F185" s="179" t="s">
        <v>187</v>
      </c>
      <c r="G185" s="180" t="s">
        <v>119</v>
      </c>
      <c r="H185" s="181">
        <v>112</v>
      </c>
      <c r="I185" s="182"/>
      <c r="J185" s="183">
        <f>ROUND(I185*H185,2)</f>
        <v>0</v>
      </c>
      <c r="K185" s="179" t="s">
        <v>657</v>
      </c>
      <c r="L185" s="38"/>
      <c r="M185" s="184" t="s">
        <v>1</v>
      </c>
      <c r="N185" s="185" t="s">
        <v>43</v>
      </c>
      <c r="O185" s="70"/>
      <c r="P185" s="186">
        <f>O185*H185</f>
        <v>0</v>
      </c>
      <c r="Q185" s="186">
        <v>0</v>
      </c>
      <c r="R185" s="186">
        <f>Q185*H185</f>
        <v>0</v>
      </c>
      <c r="S185" s="186">
        <v>0</v>
      </c>
      <c r="T185" s="187">
        <f>S185*H185</f>
        <v>0</v>
      </c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33"/>
      <c r="AR185" s="188" t="s">
        <v>120</v>
      </c>
      <c r="AT185" s="188" t="s">
        <v>116</v>
      </c>
      <c r="AU185" s="188" t="s">
        <v>85</v>
      </c>
      <c r="AY185" s="16" t="s">
        <v>115</v>
      </c>
      <c r="BE185" s="189">
        <f>IF(N185="základní",J185,0)</f>
        <v>0</v>
      </c>
      <c r="BF185" s="189">
        <f>IF(N185="snížená",J185,0)</f>
        <v>0</v>
      </c>
      <c r="BG185" s="189">
        <f>IF(N185="zákl. přenesená",J185,0)</f>
        <v>0</v>
      </c>
      <c r="BH185" s="189">
        <f>IF(N185="sníž. přenesená",J185,0)</f>
        <v>0</v>
      </c>
      <c r="BI185" s="189">
        <f>IF(N185="nulová",J185,0)</f>
        <v>0</v>
      </c>
      <c r="BJ185" s="16" t="s">
        <v>85</v>
      </c>
      <c r="BK185" s="189">
        <f>ROUND(I185*H185,2)</f>
        <v>0</v>
      </c>
      <c r="BL185" s="16" t="s">
        <v>120</v>
      </c>
      <c r="BM185" s="188" t="s">
        <v>188</v>
      </c>
    </row>
    <row r="186" spans="1:65" s="2" customFormat="1" ht="58.5">
      <c r="A186" s="33"/>
      <c r="B186" s="34"/>
      <c r="C186" s="35"/>
      <c r="D186" s="190" t="s">
        <v>122</v>
      </c>
      <c r="E186" s="35"/>
      <c r="F186" s="191" t="s">
        <v>123</v>
      </c>
      <c r="G186" s="35"/>
      <c r="H186" s="35"/>
      <c r="I186" s="192"/>
      <c r="J186" s="35"/>
      <c r="K186" s="35"/>
      <c r="L186" s="38"/>
      <c r="M186" s="193"/>
      <c r="N186" s="194"/>
      <c r="O186" s="70"/>
      <c r="P186" s="70"/>
      <c r="Q186" s="70"/>
      <c r="R186" s="70"/>
      <c r="S186" s="70"/>
      <c r="T186" s="71"/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33"/>
      <c r="AT186" s="16" t="s">
        <v>122</v>
      </c>
      <c r="AU186" s="16" t="s">
        <v>85</v>
      </c>
    </row>
    <row r="187" spans="1:65" s="13" customFormat="1">
      <c r="B187" s="195"/>
      <c r="C187" s="196"/>
      <c r="D187" s="190" t="s">
        <v>124</v>
      </c>
      <c r="E187" s="197" t="s">
        <v>1</v>
      </c>
      <c r="F187" s="198" t="s">
        <v>189</v>
      </c>
      <c r="G187" s="196"/>
      <c r="H187" s="199">
        <v>38</v>
      </c>
      <c r="I187" s="200"/>
      <c r="J187" s="196"/>
      <c r="K187" s="196"/>
      <c r="L187" s="201"/>
      <c r="M187" s="202"/>
      <c r="N187" s="203"/>
      <c r="O187" s="203"/>
      <c r="P187" s="203"/>
      <c r="Q187" s="203"/>
      <c r="R187" s="203"/>
      <c r="S187" s="203"/>
      <c r="T187" s="204"/>
      <c r="AT187" s="205" t="s">
        <v>124</v>
      </c>
      <c r="AU187" s="205" t="s">
        <v>85</v>
      </c>
      <c r="AV187" s="13" t="s">
        <v>87</v>
      </c>
      <c r="AW187" s="13" t="s">
        <v>34</v>
      </c>
      <c r="AX187" s="13" t="s">
        <v>78</v>
      </c>
      <c r="AY187" s="205" t="s">
        <v>115</v>
      </c>
    </row>
    <row r="188" spans="1:65" s="13" customFormat="1">
      <c r="B188" s="195"/>
      <c r="C188" s="196"/>
      <c r="D188" s="190" t="s">
        <v>124</v>
      </c>
      <c r="E188" s="197" t="s">
        <v>1</v>
      </c>
      <c r="F188" s="198" t="s">
        <v>190</v>
      </c>
      <c r="G188" s="196"/>
      <c r="H188" s="199">
        <v>8</v>
      </c>
      <c r="I188" s="200"/>
      <c r="J188" s="196"/>
      <c r="K188" s="196"/>
      <c r="L188" s="201"/>
      <c r="M188" s="202"/>
      <c r="N188" s="203"/>
      <c r="O188" s="203"/>
      <c r="P188" s="203"/>
      <c r="Q188" s="203"/>
      <c r="R188" s="203"/>
      <c r="S188" s="203"/>
      <c r="T188" s="204"/>
      <c r="AT188" s="205" t="s">
        <v>124</v>
      </c>
      <c r="AU188" s="205" t="s">
        <v>85</v>
      </c>
      <c r="AV188" s="13" t="s">
        <v>87</v>
      </c>
      <c r="AW188" s="13" t="s">
        <v>34</v>
      </c>
      <c r="AX188" s="13" t="s">
        <v>78</v>
      </c>
      <c r="AY188" s="205" t="s">
        <v>115</v>
      </c>
    </row>
    <row r="189" spans="1:65" s="13" customFormat="1">
      <c r="B189" s="195"/>
      <c r="C189" s="196"/>
      <c r="D189" s="190" t="s">
        <v>124</v>
      </c>
      <c r="E189" s="197" t="s">
        <v>1</v>
      </c>
      <c r="F189" s="198" t="s">
        <v>125</v>
      </c>
      <c r="G189" s="196"/>
      <c r="H189" s="199">
        <v>10</v>
      </c>
      <c r="I189" s="200"/>
      <c r="J189" s="196"/>
      <c r="K189" s="196"/>
      <c r="L189" s="201"/>
      <c r="M189" s="202"/>
      <c r="N189" s="203"/>
      <c r="O189" s="203"/>
      <c r="P189" s="203"/>
      <c r="Q189" s="203"/>
      <c r="R189" s="203"/>
      <c r="S189" s="203"/>
      <c r="T189" s="204"/>
      <c r="AT189" s="205" t="s">
        <v>124</v>
      </c>
      <c r="AU189" s="205" t="s">
        <v>85</v>
      </c>
      <c r="AV189" s="13" t="s">
        <v>87</v>
      </c>
      <c r="AW189" s="13" t="s">
        <v>34</v>
      </c>
      <c r="AX189" s="13" t="s">
        <v>78</v>
      </c>
      <c r="AY189" s="205" t="s">
        <v>115</v>
      </c>
    </row>
    <row r="190" spans="1:65" s="14" customFormat="1">
      <c r="B190" s="206"/>
      <c r="C190" s="207"/>
      <c r="D190" s="190" t="s">
        <v>124</v>
      </c>
      <c r="E190" s="208" t="s">
        <v>1</v>
      </c>
      <c r="F190" s="209" t="s">
        <v>134</v>
      </c>
      <c r="G190" s="207"/>
      <c r="H190" s="210">
        <v>56</v>
      </c>
      <c r="I190" s="211"/>
      <c r="J190" s="207"/>
      <c r="K190" s="207"/>
      <c r="L190" s="212"/>
      <c r="M190" s="213"/>
      <c r="N190" s="214"/>
      <c r="O190" s="214"/>
      <c r="P190" s="214"/>
      <c r="Q190" s="214"/>
      <c r="R190" s="214"/>
      <c r="S190" s="214"/>
      <c r="T190" s="215"/>
      <c r="AT190" s="216" t="s">
        <v>124</v>
      </c>
      <c r="AU190" s="216" t="s">
        <v>85</v>
      </c>
      <c r="AV190" s="14" t="s">
        <v>120</v>
      </c>
      <c r="AW190" s="14" t="s">
        <v>34</v>
      </c>
      <c r="AX190" s="14" t="s">
        <v>85</v>
      </c>
      <c r="AY190" s="216" t="s">
        <v>115</v>
      </c>
    </row>
    <row r="191" spans="1:65" s="13" customFormat="1">
      <c r="B191" s="195"/>
      <c r="C191" s="196"/>
      <c r="D191" s="190" t="s">
        <v>124</v>
      </c>
      <c r="E191" s="196"/>
      <c r="F191" s="198" t="s">
        <v>191</v>
      </c>
      <c r="G191" s="196"/>
      <c r="H191" s="199">
        <v>112</v>
      </c>
      <c r="I191" s="200"/>
      <c r="J191" s="196"/>
      <c r="K191" s="196"/>
      <c r="L191" s="201"/>
      <c r="M191" s="202"/>
      <c r="N191" s="203"/>
      <c r="O191" s="203"/>
      <c r="P191" s="203"/>
      <c r="Q191" s="203"/>
      <c r="R191" s="203"/>
      <c r="S191" s="203"/>
      <c r="T191" s="204"/>
      <c r="AT191" s="205" t="s">
        <v>124</v>
      </c>
      <c r="AU191" s="205" t="s">
        <v>85</v>
      </c>
      <c r="AV191" s="13" t="s">
        <v>87</v>
      </c>
      <c r="AW191" s="13" t="s">
        <v>4</v>
      </c>
      <c r="AX191" s="13" t="s">
        <v>85</v>
      </c>
      <c r="AY191" s="205" t="s">
        <v>115</v>
      </c>
    </row>
    <row r="192" spans="1:65" s="2" customFormat="1" ht="37.9" customHeight="1">
      <c r="A192" s="33"/>
      <c r="B192" s="34"/>
      <c r="C192" s="177" t="s">
        <v>192</v>
      </c>
      <c r="D192" s="177" t="s">
        <v>116</v>
      </c>
      <c r="E192" s="178" t="s">
        <v>193</v>
      </c>
      <c r="F192" s="179" t="s">
        <v>194</v>
      </c>
      <c r="G192" s="180" t="s">
        <v>119</v>
      </c>
      <c r="H192" s="181">
        <v>16</v>
      </c>
      <c r="I192" s="182"/>
      <c r="J192" s="183">
        <f>ROUND(I192*H192,2)</f>
        <v>0</v>
      </c>
      <c r="K192" s="179" t="s">
        <v>657</v>
      </c>
      <c r="L192" s="38"/>
      <c r="M192" s="184" t="s">
        <v>1</v>
      </c>
      <c r="N192" s="185" t="s">
        <v>43</v>
      </c>
      <c r="O192" s="70"/>
      <c r="P192" s="186">
        <f>O192*H192</f>
        <v>0</v>
      </c>
      <c r="Q192" s="186">
        <v>0</v>
      </c>
      <c r="R192" s="186">
        <f>Q192*H192</f>
        <v>0</v>
      </c>
      <c r="S192" s="186">
        <v>0</v>
      </c>
      <c r="T192" s="187">
        <f>S192*H192</f>
        <v>0</v>
      </c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33"/>
      <c r="AR192" s="188" t="s">
        <v>120</v>
      </c>
      <c r="AT192" s="188" t="s">
        <v>116</v>
      </c>
      <c r="AU192" s="188" t="s">
        <v>85</v>
      </c>
      <c r="AY192" s="16" t="s">
        <v>115</v>
      </c>
      <c r="BE192" s="189">
        <f>IF(N192="základní",J192,0)</f>
        <v>0</v>
      </c>
      <c r="BF192" s="189">
        <f>IF(N192="snížená",J192,0)</f>
        <v>0</v>
      </c>
      <c r="BG192" s="189">
        <f>IF(N192="zákl. přenesená",J192,0)</f>
        <v>0</v>
      </c>
      <c r="BH192" s="189">
        <f>IF(N192="sníž. přenesená",J192,0)</f>
        <v>0</v>
      </c>
      <c r="BI192" s="189">
        <f>IF(N192="nulová",J192,0)</f>
        <v>0</v>
      </c>
      <c r="BJ192" s="16" t="s">
        <v>85</v>
      </c>
      <c r="BK192" s="189">
        <f>ROUND(I192*H192,2)</f>
        <v>0</v>
      </c>
      <c r="BL192" s="16" t="s">
        <v>120</v>
      </c>
      <c r="BM192" s="188" t="s">
        <v>195</v>
      </c>
    </row>
    <row r="193" spans="1:65" s="2" customFormat="1" ht="58.5">
      <c r="A193" s="33"/>
      <c r="B193" s="34"/>
      <c r="C193" s="35"/>
      <c r="D193" s="190" t="s">
        <v>122</v>
      </c>
      <c r="E193" s="35"/>
      <c r="F193" s="191" t="s">
        <v>123</v>
      </c>
      <c r="G193" s="35"/>
      <c r="H193" s="35"/>
      <c r="I193" s="192"/>
      <c r="J193" s="35"/>
      <c r="K193" s="35"/>
      <c r="L193" s="38"/>
      <c r="M193" s="193"/>
      <c r="N193" s="194"/>
      <c r="O193" s="70"/>
      <c r="P193" s="70"/>
      <c r="Q193" s="70"/>
      <c r="R193" s="70"/>
      <c r="S193" s="70"/>
      <c r="T193" s="71"/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33"/>
      <c r="AT193" s="16" t="s">
        <v>122</v>
      </c>
      <c r="AU193" s="16" t="s">
        <v>85</v>
      </c>
    </row>
    <row r="194" spans="1:65" s="13" customFormat="1">
      <c r="B194" s="195"/>
      <c r="C194" s="196"/>
      <c r="D194" s="190" t="s">
        <v>124</v>
      </c>
      <c r="E194" s="197" t="s">
        <v>1</v>
      </c>
      <c r="F194" s="198" t="s">
        <v>155</v>
      </c>
      <c r="G194" s="196"/>
      <c r="H194" s="199">
        <v>4</v>
      </c>
      <c r="I194" s="200"/>
      <c r="J194" s="196"/>
      <c r="K194" s="196"/>
      <c r="L194" s="201"/>
      <c r="M194" s="202"/>
      <c r="N194" s="203"/>
      <c r="O194" s="203"/>
      <c r="P194" s="203"/>
      <c r="Q194" s="203"/>
      <c r="R194" s="203"/>
      <c r="S194" s="203"/>
      <c r="T194" s="204"/>
      <c r="AT194" s="205" t="s">
        <v>124</v>
      </c>
      <c r="AU194" s="205" t="s">
        <v>85</v>
      </c>
      <c r="AV194" s="13" t="s">
        <v>87</v>
      </c>
      <c r="AW194" s="13" t="s">
        <v>34</v>
      </c>
      <c r="AX194" s="13" t="s">
        <v>78</v>
      </c>
      <c r="AY194" s="205" t="s">
        <v>115</v>
      </c>
    </row>
    <row r="195" spans="1:65" s="13" customFormat="1">
      <c r="B195" s="195"/>
      <c r="C195" s="196"/>
      <c r="D195" s="190" t="s">
        <v>124</v>
      </c>
      <c r="E195" s="197" t="s">
        <v>1</v>
      </c>
      <c r="F195" s="198" t="s">
        <v>171</v>
      </c>
      <c r="G195" s="196"/>
      <c r="H195" s="199">
        <v>4</v>
      </c>
      <c r="I195" s="200"/>
      <c r="J195" s="196"/>
      <c r="K195" s="196"/>
      <c r="L195" s="201"/>
      <c r="M195" s="202"/>
      <c r="N195" s="203"/>
      <c r="O195" s="203"/>
      <c r="P195" s="203"/>
      <c r="Q195" s="203"/>
      <c r="R195" s="203"/>
      <c r="S195" s="203"/>
      <c r="T195" s="204"/>
      <c r="AT195" s="205" t="s">
        <v>124</v>
      </c>
      <c r="AU195" s="205" t="s">
        <v>85</v>
      </c>
      <c r="AV195" s="13" t="s">
        <v>87</v>
      </c>
      <c r="AW195" s="13" t="s">
        <v>34</v>
      </c>
      <c r="AX195" s="13" t="s">
        <v>78</v>
      </c>
      <c r="AY195" s="205" t="s">
        <v>115</v>
      </c>
    </row>
    <row r="196" spans="1:65" s="14" customFormat="1">
      <c r="B196" s="206"/>
      <c r="C196" s="207"/>
      <c r="D196" s="190" t="s">
        <v>124</v>
      </c>
      <c r="E196" s="208" t="s">
        <v>1</v>
      </c>
      <c r="F196" s="209" t="s">
        <v>134</v>
      </c>
      <c r="G196" s="207"/>
      <c r="H196" s="210">
        <v>8</v>
      </c>
      <c r="I196" s="211"/>
      <c r="J196" s="207"/>
      <c r="K196" s="207"/>
      <c r="L196" s="212"/>
      <c r="M196" s="213"/>
      <c r="N196" s="214"/>
      <c r="O196" s="214"/>
      <c r="P196" s="214"/>
      <c r="Q196" s="214"/>
      <c r="R196" s="214"/>
      <c r="S196" s="214"/>
      <c r="T196" s="215"/>
      <c r="AT196" s="216" t="s">
        <v>124</v>
      </c>
      <c r="AU196" s="216" t="s">
        <v>85</v>
      </c>
      <c r="AV196" s="14" t="s">
        <v>120</v>
      </c>
      <c r="AW196" s="14" t="s">
        <v>34</v>
      </c>
      <c r="AX196" s="14" t="s">
        <v>85</v>
      </c>
      <c r="AY196" s="216" t="s">
        <v>115</v>
      </c>
    </row>
    <row r="197" spans="1:65" s="13" customFormat="1">
      <c r="B197" s="195"/>
      <c r="C197" s="196"/>
      <c r="D197" s="190" t="s">
        <v>124</v>
      </c>
      <c r="E197" s="196"/>
      <c r="F197" s="198" t="s">
        <v>196</v>
      </c>
      <c r="G197" s="196"/>
      <c r="H197" s="199">
        <v>16</v>
      </c>
      <c r="I197" s="200"/>
      <c r="J197" s="196"/>
      <c r="K197" s="196"/>
      <c r="L197" s="201"/>
      <c r="M197" s="202"/>
      <c r="N197" s="203"/>
      <c r="O197" s="203"/>
      <c r="P197" s="203"/>
      <c r="Q197" s="203"/>
      <c r="R197" s="203"/>
      <c r="S197" s="203"/>
      <c r="T197" s="204"/>
      <c r="AT197" s="205" t="s">
        <v>124</v>
      </c>
      <c r="AU197" s="205" t="s">
        <v>85</v>
      </c>
      <c r="AV197" s="13" t="s">
        <v>87</v>
      </c>
      <c r="AW197" s="13" t="s">
        <v>4</v>
      </c>
      <c r="AX197" s="13" t="s">
        <v>85</v>
      </c>
      <c r="AY197" s="205" t="s">
        <v>115</v>
      </c>
    </row>
    <row r="198" spans="1:65" s="2" customFormat="1" ht="37.9" customHeight="1">
      <c r="A198" s="33"/>
      <c r="B198" s="34"/>
      <c r="C198" s="177" t="s">
        <v>8</v>
      </c>
      <c r="D198" s="177" t="s">
        <v>116</v>
      </c>
      <c r="E198" s="178" t="s">
        <v>197</v>
      </c>
      <c r="F198" s="179" t="s">
        <v>198</v>
      </c>
      <c r="G198" s="180" t="s">
        <v>119</v>
      </c>
      <c r="H198" s="181">
        <v>36</v>
      </c>
      <c r="I198" s="182"/>
      <c r="J198" s="183">
        <f>ROUND(I198*H198,2)</f>
        <v>0</v>
      </c>
      <c r="K198" s="179" t="s">
        <v>657</v>
      </c>
      <c r="L198" s="38"/>
      <c r="M198" s="184" t="s">
        <v>1</v>
      </c>
      <c r="N198" s="185" t="s">
        <v>43</v>
      </c>
      <c r="O198" s="70"/>
      <c r="P198" s="186">
        <f>O198*H198</f>
        <v>0</v>
      </c>
      <c r="Q198" s="186">
        <v>0</v>
      </c>
      <c r="R198" s="186">
        <f>Q198*H198</f>
        <v>0</v>
      </c>
      <c r="S198" s="186">
        <v>0</v>
      </c>
      <c r="T198" s="187">
        <f>S198*H198</f>
        <v>0</v>
      </c>
      <c r="U198" s="33"/>
      <c r="V198" s="33"/>
      <c r="W198" s="33"/>
      <c r="X198" s="33"/>
      <c r="Y198" s="33"/>
      <c r="Z198" s="33"/>
      <c r="AA198" s="33"/>
      <c r="AB198" s="33"/>
      <c r="AC198" s="33"/>
      <c r="AD198" s="33"/>
      <c r="AE198" s="33"/>
      <c r="AR198" s="188" t="s">
        <v>120</v>
      </c>
      <c r="AT198" s="188" t="s">
        <v>116</v>
      </c>
      <c r="AU198" s="188" t="s">
        <v>85</v>
      </c>
      <c r="AY198" s="16" t="s">
        <v>115</v>
      </c>
      <c r="BE198" s="189">
        <f>IF(N198="základní",J198,0)</f>
        <v>0</v>
      </c>
      <c r="BF198" s="189">
        <f>IF(N198="snížená",J198,0)</f>
        <v>0</v>
      </c>
      <c r="BG198" s="189">
        <f>IF(N198="zákl. přenesená",J198,0)</f>
        <v>0</v>
      </c>
      <c r="BH198" s="189">
        <f>IF(N198="sníž. přenesená",J198,0)</f>
        <v>0</v>
      </c>
      <c r="BI198" s="189">
        <f>IF(N198="nulová",J198,0)</f>
        <v>0</v>
      </c>
      <c r="BJ198" s="16" t="s">
        <v>85</v>
      </c>
      <c r="BK198" s="189">
        <f>ROUND(I198*H198,2)</f>
        <v>0</v>
      </c>
      <c r="BL198" s="16" t="s">
        <v>120</v>
      </c>
      <c r="BM198" s="188" t="s">
        <v>199</v>
      </c>
    </row>
    <row r="199" spans="1:65" s="2" customFormat="1" ht="58.5">
      <c r="A199" s="33"/>
      <c r="B199" s="34"/>
      <c r="C199" s="35"/>
      <c r="D199" s="190" t="s">
        <v>122</v>
      </c>
      <c r="E199" s="35"/>
      <c r="F199" s="191" t="s">
        <v>123</v>
      </c>
      <c r="G199" s="35"/>
      <c r="H199" s="35"/>
      <c r="I199" s="192"/>
      <c r="J199" s="35"/>
      <c r="K199" s="35"/>
      <c r="L199" s="38"/>
      <c r="M199" s="193"/>
      <c r="N199" s="194"/>
      <c r="O199" s="70"/>
      <c r="P199" s="70"/>
      <c r="Q199" s="70"/>
      <c r="R199" s="70"/>
      <c r="S199" s="70"/>
      <c r="T199" s="71"/>
      <c r="U199" s="33"/>
      <c r="V199" s="33"/>
      <c r="W199" s="33"/>
      <c r="X199" s="33"/>
      <c r="Y199" s="33"/>
      <c r="Z199" s="33"/>
      <c r="AA199" s="33"/>
      <c r="AB199" s="33"/>
      <c r="AC199" s="33"/>
      <c r="AD199" s="33"/>
      <c r="AE199" s="33"/>
      <c r="AT199" s="16" t="s">
        <v>122</v>
      </c>
      <c r="AU199" s="16" t="s">
        <v>85</v>
      </c>
    </row>
    <row r="200" spans="1:65" s="13" customFormat="1">
      <c r="B200" s="195"/>
      <c r="C200" s="196"/>
      <c r="D200" s="190" t="s">
        <v>124</v>
      </c>
      <c r="E200" s="197" t="s">
        <v>1</v>
      </c>
      <c r="F200" s="198" t="s">
        <v>200</v>
      </c>
      <c r="G200" s="196"/>
      <c r="H200" s="199">
        <v>8</v>
      </c>
      <c r="I200" s="200"/>
      <c r="J200" s="196"/>
      <c r="K200" s="196"/>
      <c r="L200" s="201"/>
      <c r="M200" s="202"/>
      <c r="N200" s="203"/>
      <c r="O200" s="203"/>
      <c r="P200" s="203"/>
      <c r="Q200" s="203"/>
      <c r="R200" s="203"/>
      <c r="S200" s="203"/>
      <c r="T200" s="204"/>
      <c r="AT200" s="205" t="s">
        <v>124</v>
      </c>
      <c r="AU200" s="205" t="s">
        <v>85</v>
      </c>
      <c r="AV200" s="13" t="s">
        <v>87</v>
      </c>
      <c r="AW200" s="13" t="s">
        <v>34</v>
      </c>
      <c r="AX200" s="13" t="s">
        <v>78</v>
      </c>
      <c r="AY200" s="205" t="s">
        <v>115</v>
      </c>
    </row>
    <row r="201" spans="1:65" s="13" customFormat="1">
      <c r="B201" s="195"/>
      <c r="C201" s="196"/>
      <c r="D201" s="190" t="s">
        <v>124</v>
      </c>
      <c r="E201" s="197" t="s">
        <v>1</v>
      </c>
      <c r="F201" s="198" t="s">
        <v>201</v>
      </c>
      <c r="G201" s="196"/>
      <c r="H201" s="199">
        <v>4</v>
      </c>
      <c r="I201" s="200"/>
      <c r="J201" s="196"/>
      <c r="K201" s="196"/>
      <c r="L201" s="201"/>
      <c r="M201" s="202"/>
      <c r="N201" s="203"/>
      <c r="O201" s="203"/>
      <c r="P201" s="203"/>
      <c r="Q201" s="203"/>
      <c r="R201" s="203"/>
      <c r="S201" s="203"/>
      <c r="T201" s="204"/>
      <c r="AT201" s="205" t="s">
        <v>124</v>
      </c>
      <c r="AU201" s="205" t="s">
        <v>85</v>
      </c>
      <c r="AV201" s="13" t="s">
        <v>87</v>
      </c>
      <c r="AW201" s="13" t="s">
        <v>34</v>
      </c>
      <c r="AX201" s="13" t="s">
        <v>78</v>
      </c>
      <c r="AY201" s="205" t="s">
        <v>115</v>
      </c>
    </row>
    <row r="202" spans="1:65" s="13" customFormat="1">
      <c r="B202" s="195"/>
      <c r="C202" s="196"/>
      <c r="D202" s="190" t="s">
        <v>124</v>
      </c>
      <c r="E202" s="197" t="s">
        <v>1</v>
      </c>
      <c r="F202" s="198" t="s">
        <v>202</v>
      </c>
      <c r="G202" s="196"/>
      <c r="H202" s="199">
        <v>6</v>
      </c>
      <c r="I202" s="200"/>
      <c r="J202" s="196"/>
      <c r="K202" s="196"/>
      <c r="L202" s="201"/>
      <c r="M202" s="202"/>
      <c r="N202" s="203"/>
      <c r="O202" s="203"/>
      <c r="P202" s="203"/>
      <c r="Q202" s="203"/>
      <c r="R202" s="203"/>
      <c r="S202" s="203"/>
      <c r="T202" s="204"/>
      <c r="AT202" s="205" t="s">
        <v>124</v>
      </c>
      <c r="AU202" s="205" t="s">
        <v>85</v>
      </c>
      <c r="AV202" s="13" t="s">
        <v>87</v>
      </c>
      <c r="AW202" s="13" t="s">
        <v>34</v>
      </c>
      <c r="AX202" s="13" t="s">
        <v>78</v>
      </c>
      <c r="AY202" s="205" t="s">
        <v>115</v>
      </c>
    </row>
    <row r="203" spans="1:65" s="14" customFormat="1">
      <c r="B203" s="206"/>
      <c r="C203" s="207"/>
      <c r="D203" s="190" t="s">
        <v>124</v>
      </c>
      <c r="E203" s="208" t="s">
        <v>1</v>
      </c>
      <c r="F203" s="209" t="s">
        <v>134</v>
      </c>
      <c r="G203" s="207"/>
      <c r="H203" s="210">
        <v>18</v>
      </c>
      <c r="I203" s="211"/>
      <c r="J203" s="207"/>
      <c r="K203" s="207"/>
      <c r="L203" s="212"/>
      <c r="M203" s="213"/>
      <c r="N203" s="214"/>
      <c r="O203" s="214"/>
      <c r="P203" s="214"/>
      <c r="Q203" s="214"/>
      <c r="R203" s="214"/>
      <c r="S203" s="214"/>
      <c r="T203" s="215"/>
      <c r="AT203" s="216" t="s">
        <v>124</v>
      </c>
      <c r="AU203" s="216" t="s">
        <v>85</v>
      </c>
      <c r="AV203" s="14" t="s">
        <v>120</v>
      </c>
      <c r="AW203" s="14" t="s">
        <v>34</v>
      </c>
      <c r="AX203" s="14" t="s">
        <v>85</v>
      </c>
      <c r="AY203" s="216" t="s">
        <v>115</v>
      </c>
    </row>
    <row r="204" spans="1:65" s="13" customFormat="1">
      <c r="B204" s="195"/>
      <c r="C204" s="196"/>
      <c r="D204" s="190" t="s">
        <v>124</v>
      </c>
      <c r="E204" s="196"/>
      <c r="F204" s="198" t="s">
        <v>203</v>
      </c>
      <c r="G204" s="196"/>
      <c r="H204" s="199">
        <v>36</v>
      </c>
      <c r="I204" s="200"/>
      <c r="J204" s="196"/>
      <c r="K204" s="196"/>
      <c r="L204" s="201"/>
      <c r="M204" s="202"/>
      <c r="N204" s="203"/>
      <c r="O204" s="203"/>
      <c r="P204" s="203"/>
      <c r="Q204" s="203"/>
      <c r="R204" s="203"/>
      <c r="S204" s="203"/>
      <c r="T204" s="204"/>
      <c r="AT204" s="205" t="s">
        <v>124</v>
      </c>
      <c r="AU204" s="205" t="s">
        <v>85</v>
      </c>
      <c r="AV204" s="13" t="s">
        <v>87</v>
      </c>
      <c r="AW204" s="13" t="s">
        <v>4</v>
      </c>
      <c r="AX204" s="13" t="s">
        <v>85</v>
      </c>
      <c r="AY204" s="205" t="s">
        <v>115</v>
      </c>
    </row>
    <row r="205" spans="1:65" s="2" customFormat="1" ht="37.9" customHeight="1">
      <c r="A205" s="33"/>
      <c r="B205" s="34"/>
      <c r="C205" s="177" t="s">
        <v>204</v>
      </c>
      <c r="D205" s="177" t="s">
        <v>116</v>
      </c>
      <c r="E205" s="178" t="s">
        <v>205</v>
      </c>
      <c r="F205" s="179" t="s">
        <v>206</v>
      </c>
      <c r="G205" s="180" t="s">
        <v>119</v>
      </c>
      <c r="H205" s="181">
        <v>12</v>
      </c>
      <c r="I205" s="182"/>
      <c r="J205" s="183">
        <f>ROUND(I205*H205,2)</f>
        <v>0</v>
      </c>
      <c r="K205" s="179" t="s">
        <v>657</v>
      </c>
      <c r="L205" s="38"/>
      <c r="M205" s="184" t="s">
        <v>1</v>
      </c>
      <c r="N205" s="185" t="s">
        <v>43</v>
      </c>
      <c r="O205" s="70"/>
      <c r="P205" s="186">
        <f>O205*H205</f>
        <v>0</v>
      </c>
      <c r="Q205" s="186">
        <v>0</v>
      </c>
      <c r="R205" s="186">
        <f>Q205*H205</f>
        <v>0</v>
      </c>
      <c r="S205" s="186">
        <v>0</v>
      </c>
      <c r="T205" s="187">
        <f>S205*H205</f>
        <v>0</v>
      </c>
      <c r="U205" s="33"/>
      <c r="V205" s="33"/>
      <c r="W205" s="33"/>
      <c r="X205" s="33"/>
      <c r="Y205" s="33"/>
      <c r="Z205" s="33"/>
      <c r="AA205" s="33"/>
      <c r="AB205" s="33"/>
      <c r="AC205" s="33"/>
      <c r="AD205" s="33"/>
      <c r="AE205" s="33"/>
      <c r="AR205" s="188" t="s">
        <v>120</v>
      </c>
      <c r="AT205" s="188" t="s">
        <v>116</v>
      </c>
      <c r="AU205" s="188" t="s">
        <v>85</v>
      </c>
      <c r="AY205" s="16" t="s">
        <v>115</v>
      </c>
      <c r="BE205" s="189">
        <f>IF(N205="základní",J205,0)</f>
        <v>0</v>
      </c>
      <c r="BF205" s="189">
        <f>IF(N205="snížená",J205,0)</f>
        <v>0</v>
      </c>
      <c r="BG205" s="189">
        <f>IF(N205="zákl. přenesená",J205,0)</f>
        <v>0</v>
      </c>
      <c r="BH205" s="189">
        <f>IF(N205="sníž. přenesená",J205,0)</f>
        <v>0</v>
      </c>
      <c r="BI205" s="189">
        <f>IF(N205="nulová",J205,0)</f>
        <v>0</v>
      </c>
      <c r="BJ205" s="16" t="s">
        <v>85</v>
      </c>
      <c r="BK205" s="189">
        <f>ROUND(I205*H205,2)</f>
        <v>0</v>
      </c>
      <c r="BL205" s="16" t="s">
        <v>120</v>
      </c>
      <c r="BM205" s="188" t="s">
        <v>207</v>
      </c>
    </row>
    <row r="206" spans="1:65" s="2" customFormat="1" ht="58.5">
      <c r="A206" s="33"/>
      <c r="B206" s="34"/>
      <c r="C206" s="35"/>
      <c r="D206" s="190" t="s">
        <v>122</v>
      </c>
      <c r="E206" s="35"/>
      <c r="F206" s="191" t="s">
        <v>123</v>
      </c>
      <c r="G206" s="35"/>
      <c r="H206" s="35"/>
      <c r="I206" s="192"/>
      <c r="J206" s="35"/>
      <c r="K206" s="35"/>
      <c r="L206" s="38"/>
      <c r="M206" s="193"/>
      <c r="N206" s="194"/>
      <c r="O206" s="70"/>
      <c r="P206" s="70"/>
      <c r="Q206" s="70"/>
      <c r="R206" s="70"/>
      <c r="S206" s="70"/>
      <c r="T206" s="71"/>
      <c r="U206" s="33"/>
      <c r="V206" s="33"/>
      <c r="W206" s="33"/>
      <c r="X206" s="33"/>
      <c r="Y206" s="33"/>
      <c r="Z206" s="33"/>
      <c r="AA206" s="33"/>
      <c r="AB206" s="33"/>
      <c r="AC206" s="33"/>
      <c r="AD206" s="33"/>
      <c r="AE206" s="33"/>
      <c r="AT206" s="16" t="s">
        <v>122</v>
      </c>
      <c r="AU206" s="16" t="s">
        <v>85</v>
      </c>
    </row>
    <row r="207" spans="1:65" s="13" customFormat="1">
      <c r="B207" s="195"/>
      <c r="C207" s="196"/>
      <c r="D207" s="190" t="s">
        <v>124</v>
      </c>
      <c r="E207" s="197" t="s">
        <v>1</v>
      </c>
      <c r="F207" s="198" t="s">
        <v>208</v>
      </c>
      <c r="G207" s="196"/>
      <c r="H207" s="199">
        <v>2</v>
      </c>
      <c r="I207" s="200"/>
      <c r="J207" s="196"/>
      <c r="K207" s="196"/>
      <c r="L207" s="201"/>
      <c r="M207" s="202"/>
      <c r="N207" s="203"/>
      <c r="O207" s="203"/>
      <c r="P207" s="203"/>
      <c r="Q207" s="203"/>
      <c r="R207" s="203"/>
      <c r="S207" s="203"/>
      <c r="T207" s="204"/>
      <c r="AT207" s="205" t="s">
        <v>124</v>
      </c>
      <c r="AU207" s="205" t="s">
        <v>85</v>
      </c>
      <c r="AV207" s="13" t="s">
        <v>87</v>
      </c>
      <c r="AW207" s="13" t="s">
        <v>34</v>
      </c>
      <c r="AX207" s="13" t="s">
        <v>78</v>
      </c>
      <c r="AY207" s="205" t="s">
        <v>115</v>
      </c>
    </row>
    <row r="208" spans="1:65" s="13" customFormat="1">
      <c r="B208" s="195"/>
      <c r="C208" s="196"/>
      <c r="D208" s="190" t="s">
        <v>124</v>
      </c>
      <c r="E208" s="197" t="s">
        <v>1</v>
      </c>
      <c r="F208" s="198" t="s">
        <v>171</v>
      </c>
      <c r="G208" s="196"/>
      <c r="H208" s="199">
        <v>4</v>
      </c>
      <c r="I208" s="200"/>
      <c r="J208" s="196"/>
      <c r="K208" s="196"/>
      <c r="L208" s="201"/>
      <c r="M208" s="202"/>
      <c r="N208" s="203"/>
      <c r="O208" s="203"/>
      <c r="P208" s="203"/>
      <c r="Q208" s="203"/>
      <c r="R208" s="203"/>
      <c r="S208" s="203"/>
      <c r="T208" s="204"/>
      <c r="AT208" s="205" t="s">
        <v>124</v>
      </c>
      <c r="AU208" s="205" t="s">
        <v>85</v>
      </c>
      <c r="AV208" s="13" t="s">
        <v>87</v>
      </c>
      <c r="AW208" s="13" t="s">
        <v>34</v>
      </c>
      <c r="AX208" s="13" t="s">
        <v>78</v>
      </c>
      <c r="AY208" s="205" t="s">
        <v>115</v>
      </c>
    </row>
    <row r="209" spans="1:65" s="14" customFormat="1">
      <c r="B209" s="206"/>
      <c r="C209" s="207"/>
      <c r="D209" s="190" t="s">
        <v>124</v>
      </c>
      <c r="E209" s="208" t="s">
        <v>1</v>
      </c>
      <c r="F209" s="209" t="s">
        <v>134</v>
      </c>
      <c r="G209" s="207"/>
      <c r="H209" s="210">
        <v>6</v>
      </c>
      <c r="I209" s="211"/>
      <c r="J209" s="207"/>
      <c r="K209" s="207"/>
      <c r="L209" s="212"/>
      <c r="M209" s="213"/>
      <c r="N209" s="214"/>
      <c r="O209" s="214"/>
      <c r="P209" s="214"/>
      <c r="Q209" s="214"/>
      <c r="R209" s="214"/>
      <c r="S209" s="214"/>
      <c r="T209" s="215"/>
      <c r="AT209" s="216" t="s">
        <v>124</v>
      </c>
      <c r="AU209" s="216" t="s">
        <v>85</v>
      </c>
      <c r="AV209" s="14" t="s">
        <v>120</v>
      </c>
      <c r="AW209" s="14" t="s">
        <v>34</v>
      </c>
      <c r="AX209" s="14" t="s">
        <v>85</v>
      </c>
      <c r="AY209" s="216" t="s">
        <v>115</v>
      </c>
    </row>
    <row r="210" spans="1:65" s="13" customFormat="1">
      <c r="B210" s="195"/>
      <c r="C210" s="196"/>
      <c r="D210" s="190" t="s">
        <v>124</v>
      </c>
      <c r="E210" s="196"/>
      <c r="F210" s="198" t="s">
        <v>172</v>
      </c>
      <c r="G210" s="196"/>
      <c r="H210" s="199">
        <v>12</v>
      </c>
      <c r="I210" s="200"/>
      <c r="J210" s="196"/>
      <c r="K210" s="196"/>
      <c r="L210" s="201"/>
      <c r="M210" s="202"/>
      <c r="N210" s="203"/>
      <c r="O210" s="203"/>
      <c r="P210" s="203"/>
      <c r="Q210" s="203"/>
      <c r="R210" s="203"/>
      <c r="S210" s="203"/>
      <c r="T210" s="204"/>
      <c r="AT210" s="205" t="s">
        <v>124</v>
      </c>
      <c r="AU210" s="205" t="s">
        <v>85</v>
      </c>
      <c r="AV210" s="13" t="s">
        <v>87</v>
      </c>
      <c r="AW210" s="13" t="s">
        <v>4</v>
      </c>
      <c r="AX210" s="13" t="s">
        <v>85</v>
      </c>
      <c r="AY210" s="205" t="s">
        <v>115</v>
      </c>
    </row>
    <row r="211" spans="1:65" s="2" customFormat="1" ht="37.9" customHeight="1">
      <c r="A211" s="33"/>
      <c r="B211" s="34"/>
      <c r="C211" s="177" t="s">
        <v>209</v>
      </c>
      <c r="D211" s="177" t="s">
        <v>116</v>
      </c>
      <c r="E211" s="178" t="s">
        <v>210</v>
      </c>
      <c r="F211" s="179" t="s">
        <v>211</v>
      </c>
      <c r="G211" s="180" t="s">
        <v>119</v>
      </c>
      <c r="H211" s="181">
        <v>28</v>
      </c>
      <c r="I211" s="182"/>
      <c r="J211" s="183">
        <f>ROUND(I211*H211,2)</f>
        <v>0</v>
      </c>
      <c r="K211" s="179" t="s">
        <v>657</v>
      </c>
      <c r="L211" s="38"/>
      <c r="M211" s="184" t="s">
        <v>1</v>
      </c>
      <c r="N211" s="185" t="s">
        <v>43</v>
      </c>
      <c r="O211" s="70"/>
      <c r="P211" s="186">
        <f>O211*H211</f>
        <v>0</v>
      </c>
      <c r="Q211" s="186">
        <v>0</v>
      </c>
      <c r="R211" s="186">
        <f>Q211*H211</f>
        <v>0</v>
      </c>
      <c r="S211" s="186">
        <v>0</v>
      </c>
      <c r="T211" s="187">
        <f>S211*H211</f>
        <v>0</v>
      </c>
      <c r="U211" s="33"/>
      <c r="V211" s="33"/>
      <c r="W211" s="33"/>
      <c r="X211" s="33"/>
      <c r="Y211" s="33"/>
      <c r="Z211" s="33"/>
      <c r="AA211" s="33"/>
      <c r="AB211" s="33"/>
      <c r="AC211" s="33"/>
      <c r="AD211" s="33"/>
      <c r="AE211" s="33"/>
      <c r="AR211" s="188" t="s">
        <v>120</v>
      </c>
      <c r="AT211" s="188" t="s">
        <v>116</v>
      </c>
      <c r="AU211" s="188" t="s">
        <v>85</v>
      </c>
      <c r="AY211" s="16" t="s">
        <v>115</v>
      </c>
      <c r="BE211" s="189">
        <f>IF(N211="základní",J211,0)</f>
        <v>0</v>
      </c>
      <c r="BF211" s="189">
        <f>IF(N211="snížená",J211,0)</f>
        <v>0</v>
      </c>
      <c r="BG211" s="189">
        <f>IF(N211="zákl. přenesená",J211,0)</f>
        <v>0</v>
      </c>
      <c r="BH211" s="189">
        <f>IF(N211="sníž. přenesená",J211,0)</f>
        <v>0</v>
      </c>
      <c r="BI211" s="189">
        <f>IF(N211="nulová",J211,0)</f>
        <v>0</v>
      </c>
      <c r="BJ211" s="16" t="s">
        <v>85</v>
      </c>
      <c r="BK211" s="189">
        <f>ROUND(I211*H211,2)</f>
        <v>0</v>
      </c>
      <c r="BL211" s="16" t="s">
        <v>120</v>
      </c>
      <c r="BM211" s="188" t="s">
        <v>212</v>
      </c>
    </row>
    <row r="212" spans="1:65" s="2" customFormat="1" ht="58.5">
      <c r="A212" s="33"/>
      <c r="B212" s="34"/>
      <c r="C212" s="35"/>
      <c r="D212" s="190" t="s">
        <v>122</v>
      </c>
      <c r="E212" s="35"/>
      <c r="F212" s="191" t="s">
        <v>123</v>
      </c>
      <c r="G212" s="35"/>
      <c r="H212" s="35"/>
      <c r="I212" s="192"/>
      <c r="J212" s="35"/>
      <c r="K212" s="35"/>
      <c r="L212" s="38"/>
      <c r="M212" s="193"/>
      <c r="N212" s="194"/>
      <c r="O212" s="70"/>
      <c r="P212" s="70"/>
      <c r="Q212" s="70"/>
      <c r="R212" s="70"/>
      <c r="S212" s="70"/>
      <c r="T212" s="71"/>
      <c r="U212" s="33"/>
      <c r="V212" s="33"/>
      <c r="W212" s="33"/>
      <c r="X212" s="33"/>
      <c r="Y212" s="33"/>
      <c r="Z212" s="33"/>
      <c r="AA212" s="33"/>
      <c r="AB212" s="33"/>
      <c r="AC212" s="33"/>
      <c r="AD212" s="33"/>
      <c r="AE212" s="33"/>
      <c r="AT212" s="16" t="s">
        <v>122</v>
      </c>
      <c r="AU212" s="16" t="s">
        <v>85</v>
      </c>
    </row>
    <row r="213" spans="1:65" s="13" customFormat="1">
      <c r="B213" s="195"/>
      <c r="C213" s="196"/>
      <c r="D213" s="190" t="s">
        <v>124</v>
      </c>
      <c r="E213" s="197" t="s">
        <v>1</v>
      </c>
      <c r="F213" s="198" t="s">
        <v>208</v>
      </c>
      <c r="G213" s="196"/>
      <c r="H213" s="199">
        <v>2</v>
      </c>
      <c r="I213" s="200"/>
      <c r="J213" s="196"/>
      <c r="K213" s="196"/>
      <c r="L213" s="201"/>
      <c r="M213" s="202"/>
      <c r="N213" s="203"/>
      <c r="O213" s="203"/>
      <c r="P213" s="203"/>
      <c r="Q213" s="203"/>
      <c r="R213" s="203"/>
      <c r="S213" s="203"/>
      <c r="T213" s="204"/>
      <c r="AT213" s="205" t="s">
        <v>124</v>
      </c>
      <c r="AU213" s="205" t="s">
        <v>85</v>
      </c>
      <c r="AV213" s="13" t="s">
        <v>87</v>
      </c>
      <c r="AW213" s="13" t="s">
        <v>34</v>
      </c>
      <c r="AX213" s="13" t="s">
        <v>78</v>
      </c>
      <c r="AY213" s="205" t="s">
        <v>115</v>
      </c>
    </row>
    <row r="214" spans="1:65" s="13" customFormat="1">
      <c r="B214" s="195"/>
      <c r="C214" s="196"/>
      <c r="D214" s="190" t="s">
        <v>124</v>
      </c>
      <c r="E214" s="197" t="s">
        <v>1</v>
      </c>
      <c r="F214" s="198" t="s">
        <v>190</v>
      </c>
      <c r="G214" s="196"/>
      <c r="H214" s="199">
        <v>8</v>
      </c>
      <c r="I214" s="200"/>
      <c r="J214" s="196"/>
      <c r="K214" s="196"/>
      <c r="L214" s="201"/>
      <c r="M214" s="202"/>
      <c r="N214" s="203"/>
      <c r="O214" s="203"/>
      <c r="P214" s="203"/>
      <c r="Q214" s="203"/>
      <c r="R214" s="203"/>
      <c r="S214" s="203"/>
      <c r="T214" s="204"/>
      <c r="AT214" s="205" t="s">
        <v>124</v>
      </c>
      <c r="AU214" s="205" t="s">
        <v>85</v>
      </c>
      <c r="AV214" s="13" t="s">
        <v>87</v>
      </c>
      <c r="AW214" s="13" t="s">
        <v>34</v>
      </c>
      <c r="AX214" s="13" t="s">
        <v>78</v>
      </c>
      <c r="AY214" s="205" t="s">
        <v>115</v>
      </c>
    </row>
    <row r="215" spans="1:65" s="13" customFormat="1">
      <c r="B215" s="195"/>
      <c r="C215" s="196"/>
      <c r="D215" s="190" t="s">
        <v>124</v>
      </c>
      <c r="E215" s="197" t="s">
        <v>1</v>
      </c>
      <c r="F215" s="198" t="s">
        <v>171</v>
      </c>
      <c r="G215" s="196"/>
      <c r="H215" s="199">
        <v>4</v>
      </c>
      <c r="I215" s="200"/>
      <c r="J215" s="196"/>
      <c r="K215" s="196"/>
      <c r="L215" s="201"/>
      <c r="M215" s="202"/>
      <c r="N215" s="203"/>
      <c r="O215" s="203"/>
      <c r="P215" s="203"/>
      <c r="Q215" s="203"/>
      <c r="R215" s="203"/>
      <c r="S215" s="203"/>
      <c r="T215" s="204"/>
      <c r="AT215" s="205" t="s">
        <v>124</v>
      </c>
      <c r="AU215" s="205" t="s">
        <v>85</v>
      </c>
      <c r="AV215" s="13" t="s">
        <v>87</v>
      </c>
      <c r="AW215" s="13" t="s">
        <v>34</v>
      </c>
      <c r="AX215" s="13" t="s">
        <v>78</v>
      </c>
      <c r="AY215" s="205" t="s">
        <v>115</v>
      </c>
    </row>
    <row r="216" spans="1:65" s="14" customFormat="1">
      <c r="B216" s="206"/>
      <c r="C216" s="207"/>
      <c r="D216" s="190" t="s">
        <v>124</v>
      </c>
      <c r="E216" s="208" t="s">
        <v>1</v>
      </c>
      <c r="F216" s="209" t="s">
        <v>134</v>
      </c>
      <c r="G216" s="207"/>
      <c r="H216" s="210">
        <v>14</v>
      </c>
      <c r="I216" s="211"/>
      <c r="J216" s="207"/>
      <c r="K216" s="207"/>
      <c r="L216" s="212"/>
      <c r="M216" s="213"/>
      <c r="N216" s="214"/>
      <c r="O216" s="214"/>
      <c r="P216" s="214"/>
      <c r="Q216" s="214"/>
      <c r="R216" s="214"/>
      <c r="S216" s="214"/>
      <c r="T216" s="215"/>
      <c r="AT216" s="216" t="s">
        <v>124</v>
      </c>
      <c r="AU216" s="216" t="s">
        <v>85</v>
      </c>
      <c r="AV216" s="14" t="s">
        <v>120</v>
      </c>
      <c r="AW216" s="14" t="s">
        <v>34</v>
      </c>
      <c r="AX216" s="14" t="s">
        <v>85</v>
      </c>
      <c r="AY216" s="216" t="s">
        <v>115</v>
      </c>
    </row>
    <row r="217" spans="1:65" s="13" customFormat="1">
      <c r="B217" s="195"/>
      <c r="C217" s="196"/>
      <c r="D217" s="190" t="s">
        <v>124</v>
      </c>
      <c r="E217" s="196"/>
      <c r="F217" s="198" t="s">
        <v>213</v>
      </c>
      <c r="G217" s="196"/>
      <c r="H217" s="199">
        <v>28</v>
      </c>
      <c r="I217" s="200"/>
      <c r="J217" s="196"/>
      <c r="K217" s="196"/>
      <c r="L217" s="201"/>
      <c r="M217" s="202"/>
      <c r="N217" s="203"/>
      <c r="O217" s="203"/>
      <c r="P217" s="203"/>
      <c r="Q217" s="203"/>
      <c r="R217" s="203"/>
      <c r="S217" s="203"/>
      <c r="T217" s="204"/>
      <c r="AT217" s="205" t="s">
        <v>124</v>
      </c>
      <c r="AU217" s="205" t="s">
        <v>85</v>
      </c>
      <c r="AV217" s="13" t="s">
        <v>87</v>
      </c>
      <c r="AW217" s="13" t="s">
        <v>4</v>
      </c>
      <c r="AX217" s="13" t="s">
        <v>85</v>
      </c>
      <c r="AY217" s="205" t="s">
        <v>115</v>
      </c>
    </row>
    <row r="218" spans="1:65" s="12" customFormat="1" ht="25.9" customHeight="1">
      <c r="B218" s="163"/>
      <c r="C218" s="164"/>
      <c r="D218" s="165" t="s">
        <v>77</v>
      </c>
      <c r="E218" s="166" t="s">
        <v>214</v>
      </c>
      <c r="F218" s="166" t="s">
        <v>215</v>
      </c>
      <c r="G218" s="164"/>
      <c r="H218" s="164"/>
      <c r="I218" s="167"/>
      <c r="J218" s="168">
        <f>BK218</f>
        <v>0</v>
      </c>
      <c r="K218" s="164"/>
      <c r="L218" s="169"/>
      <c r="M218" s="170"/>
      <c r="N218" s="171"/>
      <c r="O218" s="171"/>
      <c r="P218" s="172">
        <f>P219+P246+P276</f>
        <v>0</v>
      </c>
      <c r="Q218" s="171"/>
      <c r="R218" s="172">
        <f>R219+R246+R276</f>
        <v>0</v>
      </c>
      <c r="S218" s="171"/>
      <c r="T218" s="173">
        <f>T219+T246+T276</f>
        <v>0</v>
      </c>
      <c r="AR218" s="174" t="s">
        <v>85</v>
      </c>
      <c r="AT218" s="175" t="s">
        <v>77</v>
      </c>
      <c r="AU218" s="175" t="s">
        <v>78</v>
      </c>
      <c r="AY218" s="174" t="s">
        <v>115</v>
      </c>
      <c r="BK218" s="176">
        <f>BK219+BK246+BK276</f>
        <v>0</v>
      </c>
    </row>
    <row r="219" spans="1:65" s="12" customFormat="1" ht="22.9" customHeight="1">
      <c r="B219" s="163"/>
      <c r="C219" s="164"/>
      <c r="D219" s="165" t="s">
        <v>77</v>
      </c>
      <c r="E219" s="217" t="s">
        <v>216</v>
      </c>
      <c r="F219" s="217" t="s">
        <v>217</v>
      </c>
      <c r="G219" s="164"/>
      <c r="H219" s="164"/>
      <c r="I219" s="167"/>
      <c r="J219" s="218">
        <f>BK219</f>
        <v>0</v>
      </c>
      <c r="K219" s="164"/>
      <c r="L219" s="169"/>
      <c r="M219" s="170"/>
      <c r="N219" s="171"/>
      <c r="O219" s="171"/>
      <c r="P219" s="172">
        <f>SUM(P220:P245)</f>
        <v>0</v>
      </c>
      <c r="Q219" s="171"/>
      <c r="R219" s="172">
        <f>SUM(R220:R245)</f>
        <v>0</v>
      </c>
      <c r="S219" s="171"/>
      <c r="T219" s="173">
        <f>SUM(T220:T245)</f>
        <v>0</v>
      </c>
      <c r="AR219" s="174" t="s">
        <v>85</v>
      </c>
      <c r="AT219" s="175" t="s">
        <v>77</v>
      </c>
      <c r="AU219" s="175" t="s">
        <v>85</v>
      </c>
      <c r="AY219" s="174" t="s">
        <v>115</v>
      </c>
      <c r="BK219" s="176">
        <f>SUM(BK220:BK245)</f>
        <v>0</v>
      </c>
    </row>
    <row r="220" spans="1:65" s="2" customFormat="1" ht="16.5" customHeight="1">
      <c r="A220" s="33"/>
      <c r="B220" s="34"/>
      <c r="C220" s="219" t="s">
        <v>218</v>
      </c>
      <c r="D220" s="219" t="s">
        <v>219</v>
      </c>
      <c r="E220" s="220" t="s">
        <v>220</v>
      </c>
      <c r="F220" s="221" t="s">
        <v>221</v>
      </c>
      <c r="G220" s="222" t="s">
        <v>119</v>
      </c>
      <c r="H220" s="223">
        <v>2</v>
      </c>
      <c r="I220" s="224"/>
      <c r="J220" s="225">
        <f t="shared" ref="J220:J245" si="0">ROUND(I220*H220,2)</f>
        <v>0</v>
      </c>
      <c r="K220" s="221" t="s">
        <v>657</v>
      </c>
      <c r="L220" s="226"/>
      <c r="M220" s="227" t="s">
        <v>1</v>
      </c>
      <c r="N220" s="228" t="s">
        <v>43</v>
      </c>
      <c r="O220" s="70"/>
      <c r="P220" s="186">
        <f t="shared" ref="P220:P245" si="1">O220*H220</f>
        <v>0</v>
      </c>
      <c r="Q220" s="186">
        <v>0</v>
      </c>
      <c r="R220" s="186">
        <f t="shared" ref="R220:R245" si="2">Q220*H220</f>
        <v>0</v>
      </c>
      <c r="S220" s="186">
        <v>0</v>
      </c>
      <c r="T220" s="187">
        <f t="shared" ref="T220:T245" si="3">S220*H220</f>
        <v>0</v>
      </c>
      <c r="U220" s="33"/>
      <c r="V220" s="33"/>
      <c r="W220" s="33"/>
      <c r="X220" s="33"/>
      <c r="Y220" s="33"/>
      <c r="Z220" s="33"/>
      <c r="AA220" s="33"/>
      <c r="AB220" s="33"/>
      <c r="AC220" s="33"/>
      <c r="AD220" s="33"/>
      <c r="AE220" s="33"/>
      <c r="AR220" s="188" t="s">
        <v>173</v>
      </c>
      <c r="AT220" s="188" t="s">
        <v>219</v>
      </c>
      <c r="AU220" s="188" t="s">
        <v>87</v>
      </c>
      <c r="AY220" s="16" t="s">
        <v>115</v>
      </c>
      <c r="BE220" s="189">
        <f t="shared" ref="BE220:BE245" si="4">IF(N220="základní",J220,0)</f>
        <v>0</v>
      </c>
      <c r="BF220" s="189">
        <f t="shared" ref="BF220:BF245" si="5">IF(N220="snížená",J220,0)</f>
        <v>0</v>
      </c>
      <c r="BG220" s="189">
        <f t="shared" ref="BG220:BG245" si="6">IF(N220="zákl. přenesená",J220,0)</f>
        <v>0</v>
      </c>
      <c r="BH220" s="189">
        <f t="shared" ref="BH220:BH245" si="7">IF(N220="sníž. přenesená",J220,0)</f>
        <v>0</v>
      </c>
      <c r="BI220" s="189">
        <f t="shared" ref="BI220:BI245" si="8">IF(N220="nulová",J220,0)</f>
        <v>0</v>
      </c>
      <c r="BJ220" s="16" t="s">
        <v>85</v>
      </c>
      <c r="BK220" s="189">
        <f t="shared" ref="BK220:BK245" si="9">ROUND(I220*H220,2)</f>
        <v>0</v>
      </c>
      <c r="BL220" s="16" t="s">
        <v>120</v>
      </c>
      <c r="BM220" s="188" t="s">
        <v>222</v>
      </c>
    </row>
    <row r="221" spans="1:65" s="2" customFormat="1" ht="16.5" customHeight="1">
      <c r="A221" s="33"/>
      <c r="B221" s="34"/>
      <c r="C221" s="219" t="s">
        <v>223</v>
      </c>
      <c r="D221" s="219" t="s">
        <v>219</v>
      </c>
      <c r="E221" s="220" t="s">
        <v>224</v>
      </c>
      <c r="F221" s="221" t="s">
        <v>225</v>
      </c>
      <c r="G221" s="222" t="s">
        <v>119</v>
      </c>
      <c r="H221" s="223">
        <v>2</v>
      </c>
      <c r="I221" s="224"/>
      <c r="J221" s="225">
        <f t="shared" si="0"/>
        <v>0</v>
      </c>
      <c r="K221" s="221" t="s">
        <v>657</v>
      </c>
      <c r="L221" s="226"/>
      <c r="M221" s="227" t="s">
        <v>1</v>
      </c>
      <c r="N221" s="228" t="s">
        <v>43</v>
      </c>
      <c r="O221" s="70"/>
      <c r="P221" s="186">
        <f t="shared" si="1"/>
        <v>0</v>
      </c>
      <c r="Q221" s="186">
        <v>0</v>
      </c>
      <c r="R221" s="186">
        <f t="shared" si="2"/>
        <v>0</v>
      </c>
      <c r="S221" s="186">
        <v>0</v>
      </c>
      <c r="T221" s="187">
        <f t="shared" si="3"/>
        <v>0</v>
      </c>
      <c r="U221" s="33"/>
      <c r="V221" s="33"/>
      <c r="W221" s="33"/>
      <c r="X221" s="33"/>
      <c r="Y221" s="33"/>
      <c r="Z221" s="33"/>
      <c r="AA221" s="33"/>
      <c r="AB221" s="33"/>
      <c r="AC221" s="33"/>
      <c r="AD221" s="33"/>
      <c r="AE221" s="33"/>
      <c r="AR221" s="188" t="s">
        <v>173</v>
      </c>
      <c r="AT221" s="188" t="s">
        <v>219</v>
      </c>
      <c r="AU221" s="188" t="s">
        <v>87</v>
      </c>
      <c r="AY221" s="16" t="s">
        <v>115</v>
      </c>
      <c r="BE221" s="189">
        <f t="shared" si="4"/>
        <v>0</v>
      </c>
      <c r="BF221" s="189">
        <f t="shared" si="5"/>
        <v>0</v>
      </c>
      <c r="BG221" s="189">
        <f t="shared" si="6"/>
        <v>0</v>
      </c>
      <c r="BH221" s="189">
        <f t="shared" si="7"/>
        <v>0</v>
      </c>
      <c r="BI221" s="189">
        <f t="shared" si="8"/>
        <v>0</v>
      </c>
      <c r="BJ221" s="16" t="s">
        <v>85</v>
      </c>
      <c r="BK221" s="189">
        <f t="shared" si="9"/>
        <v>0</v>
      </c>
      <c r="BL221" s="16" t="s">
        <v>120</v>
      </c>
      <c r="BM221" s="188" t="s">
        <v>226</v>
      </c>
    </row>
    <row r="222" spans="1:65" s="2" customFormat="1" ht="16.5" customHeight="1">
      <c r="A222" s="33"/>
      <c r="B222" s="34"/>
      <c r="C222" s="219" t="s">
        <v>227</v>
      </c>
      <c r="D222" s="219" t="s">
        <v>219</v>
      </c>
      <c r="E222" s="220" t="s">
        <v>228</v>
      </c>
      <c r="F222" s="221" t="s">
        <v>229</v>
      </c>
      <c r="G222" s="222" t="s">
        <v>119</v>
      </c>
      <c r="H222" s="223">
        <v>2</v>
      </c>
      <c r="I222" s="224"/>
      <c r="J222" s="225">
        <f t="shared" si="0"/>
        <v>0</v>
      </c>
      <c r="K222" s="221" t="s">
        <v>657</v>
      </c>
      <c r="L222" s="226"/>
      <c r="M222" s="227" t="s">
        <v>1</v>
      </c>
      <c r="N222" s="228" t="s">
        <v>43</v>
      </c>
      <c r="O222" s="70"/>
      <c r="P222" s="186">
        <f t="shared" si="1"/>
        <v>0</v>
      </c>
      <c r="Q222" s="186">
        <v>0</v>
      </c>
      <c r="R222" s="186">
        <f t="shared" si="2"/>
        <v>0</v>
      </c>
      <c r="S222" s="186">
        <v>0</v>
      </c>
      <c r="T222" s="187">
        <f t="shared" si="3"/>
        <v>0</v>
      </c>
      <c r="U222" s="33"/>
      <c r="V222" s="33"/>
      <c r="W222" s="33"/>
      <c r="X222" s="33"/>
      <c r="Y222" s="33"/>
      <c r="Z222" s="33"/>
      <c r="AA222" s="33"/>
      <c r="AB222" s="33"/>
      <c r="AC222" s="33"/>
      <c r="AD222" s="33"/>
      <c r="AE222" s="33"/>
      <c r="AR222" s="188" t="s">
        <v>173</v>
      </c>
      <c r="AT222" s="188" t="s">
        <v>219</v>
      </c>
      <c r="AU222" s="188" t="s">
        <v>87</v>
      </c>
      <c r="AY222" s="16" t="s">
        <v>115</v>
      </c>
      <c r="BE222" s="189">
        <f t="shared" si="4"/>
        <v>0</v>
      </c>
      <c r="BF222" s="189">
        <f t="shared" si="5"/>
        <v>0</v>
      </c>
      <c r="BG222" s="189">
        <f t="shared" si="6"/>
        <v>0</v>
      </c>
      <c r="BH222" s="189">
        <f t="shared" si="7"/>
        <v>0</v>
      </c>
      <c r="BI222" s="189">
        <f t="shared" si="8"/>
        <v>0</v>
      </c>
      <c r="BJ222" s="16" t="s">
        <v>85</v>
      </c>
      <c r="BK222" s="189">
        <f t="shared" si="9"/>
        <v>0</v>
      </c>
      <c r="BL222" s="16" t="s">
        <v>120</v>
      </c>
      <c r="BM222" s="188" t="s">
        <v>230</v>
      </c>
    </row>
    <row r="223" spans="1:65" s="2" customFormat="1" ht="16.5" customHeight="1">
      <c r="A223" s="33"/>
      <c r="B223" s="34"/>
      <c r="C223" s="219" t="s">
        <v>231</v>
      </c>
      <c r="D223" s="219" t="s">
        <v>219</v>
      </c>
      <c r="E223" s="220" t="s">
        <v>232</v>
      </c>
      <c r="F223" s="221" t="s">
        <v>233</v>
      </c>
      <c r="G223" s="222" t="s">
        <v>119</v>
      </c>
      <c r="H223" s="223">
        <v>2</v>
      </c>
      <c r="I223" s="224"/>
      <c r="J223" s="225">
        <f t="shared" si="0"/>
        <v>0</v>
      </c>
      <c r="K223" s="221" t="s">
        <v>657</v>
      </c>
      <c r="L223" s="226"/>
      <c r="M223" s="227" t="s">
        <v>1</v>
      </c>
      <c r="N223" s="228" t="s">
        <v>43</v>
      </c>
      <c r="O223" s="70"/>
      <c r="P223" s="186">
        <f t="shared" si="1"/>
        <v>0</v>
      </c>
      <c r="Q223" s="186">
        <v>0</v>
      </c>
      <c r="R223" s="186">
        <f t="shared" si="2"/>
        <v>0</v>
      </c>
      <c r="S223" s="186">
        <v>0</v>
      </c>
      <c r="T223" s="187">
        <f t="shared" si="3"/>
        <v>0</v>
      </c>
      <c r="U223" s="33"/>
      <c r="V223" s="33"/>
      <c r="W223" s="33"/>
      <c r="X223" s="33"/>
      <c r="Y223" s="33"/>
      <c r="Z223" s="33"/>
      <c r="AA223" s="33"/>
      <c r="AB223" s="33"/>
      <c r="AC223" s="33"/>
      <c r="AD223" s="33"/>
      <c r="AE223" s="33"/>
      <c r="AR223" s="188" t="s">
        <v>173</v>
      </c>
      <c r="AT223" s="188" t="s">
        <v>219</v>
      </c>
      <c r="AU223" s="188" t="s">
        <v>87</v>
      </c>
      <c r="AY223" s="16" t="s">
        <v>115</v>
      </c>
      <c r="BE223" s="189">
        <f t="shared" si="4"/>
        <v>0</v>
      </c>
      <c r="BF223" s="189">
        <f t="shared" si="5"/>
        <v>0</v>
      </c>
      <c r="BG223" s="189">
        <f t="shared" si="6"/>
        <v>0</v>
      </c>
      <c r="BH223" s="189">
        <f t="shared" si="7"/>
        <v>0</v>
      </c>
      <c r="BI223" s="189">
        <f t="shared" si="8"/>
        <v>0</v>
      </c>
      <c r="BJ223" s="16" t="s">
        <v>85</v>
      </c>
      <c r="BK223" s="189">
        <f t="shared" si="9"/>
        <v>0</v>
      </c>
      <c r="BL223" s="16" t="s">
        <v>120</v>
      </c>
      <c r="BM223" s="188" t="s">
        <v>234</v>
      </c>
    </row>
    <row r="224" spans="1:65" s="2" customFormat="1" ht="16.5" customHeight="1">
      <c r="A224" s="33"/>
      <c r="B224" s="34"/>
      <c r="C224" s="219" t="s">
        <v>235</v>
      </c>
      <c r="D224" s="219" t="s">
        <v>219</v>
      </c>
      <c r="E224" s="220" t="s">
        <v>236</v>
      </c>
      <c r="F224" s="221" t="s">
        <v>237</v>
      </c>
      <c r="G224" s="222" t="s">
        <v>119</v>
      </c>
      <c r="H224" s="223">
        <v>2</v>
      </c>
      <c r="I224" s="224"/>
      <c r="J224" s="225">
        <f t="shared" si="0"/>
        <v>0</v>
      </c>
      <c r="K224" s="221" t="s">
        <v>657</v>
      </c>
      <c r="L224" s="226"/>
      <c r="M224" s="227" t="s">
        <v>1</v>
      </c>
      <c r="N224" s="228" t="s">
        <v>43</v>
      </c>
      <c r="O224" s="70"/>
      <c r="P224" s="186">
        <f t="shared" si="1"/>
        <v>0</v>
      </c>
      <c r="Q224" s="186">
        <v>0</v>
      </c>
      <c r="R224" s="186">
        <f t="shared" si="2"/>
        <v>0</v>
      </c>
      <c r="S224" s="186">
        <v>0</v>
      </c>
      <c r="T224" s="187">
        <f t="shared" si="3"/>
        <v>0</v>
      </c>
      <c r="U224" s="33"/>
      <c r="V224" s="33"/>
      <c r="W224" s="33"/>
      <c r="X224" s="33"/>
      <c r="Y224" s="33"/>
      <c r="Z224" s="33"/>
      <c r="AA224" s="33"/>
      <c r="AB224" s="33"/>
      <c r="AC224" s="33"/>
      <c r="AD224" s="33"/>
      <c r="AE224" s="33"/>
      <c r="AR224" s="188" t="s">
        <v>173</v>
      </c>
      <c r="AT224" s="188" t="s">
        <v>219</v>
      </c>
      <c r="AU224" s="188" t="s">
        <v>87</v>
      </c>
      <c r="AY224" s="16" t="s">
        <v>115</v>
      </c>
      <c r="BE224" s="189">
        <f t="shared" si="4"/>
        <v>0</v>
      </c>
      <c r="BF224" s="189">
        <f t="shared" si="5"/>
        <v>0</v>
      </c>
      <c r="BG224" s="189">
        <f t="shared" si="6"/>
        <v>0</v>
      </c>
      <c r="BH224" s="189">
        <f t="shared" si="7"/>
        <v>0</v>
      </c>
      <c r="BI224" s="189">
        <f t="shared" si="8"/>
        <v>0</v>
      </c>
      <c r="BJ224" s="16" t="s">
        <v>85</v>
      </c>
      <c r="BK224" s="189">
        <f t="shared" si="9"/>
        <v>0</v>
      </c>
      <c r="BL224" s="16" t="s">
        <v>120</v>
      </c>
      <c r="BM224" s="188" t="s">
        <v>238</v>
      </c>
    </row>
    <row r="225" spans="1:65" s="2" customFormat="1" ht="16.5" customHeight="1">
      <c r="A225" s="33"/>
      <c r="B225" s="34"/>
      <c r="C225" s="219" t="s">
        <v>239</v>
      </c>
      <c r="D225" s="219" t="s">
        <v>219</v>
      </c>
      <c r="E225" s="220" t="s">
        <v>240</v>
      </c>
      <c r="F225" s="221" t="s">
        <v>241</v>
      </c>
      <c r="G225" s="222" t="s">
        <v>119</v>
      </c>
      <c r="H225" s="223">
        <v>2</v>
      </c>
      <c r="I225" s="224"/>
      <c r="J225" s="225">
        <f t="shared" si="0"/>
        <v>0</v>
      </c>
      <c r="K225" s="221" t="s">
        <v>657</v>
      </c>
      <c r="L225" s="226"/>
      <c r="M225" s="227" t="s">
        <v>1</v>
      </c>
      <c r="N225" s="228" t="s">
        <v>43</v>
      </c>
      <c r="O225" s="70"/>
      <c r="P225" s="186">
        <f t="shared" si="1"/>
        <v>0</v>
      </c>
      <c r="Q225" s="186">
        <v>0</v>
      </c>
      <c r="R225" s="186">
        <f t="shared" si="2"/>
        <v>0</v>
      </c>
      <c r="S225" s="186">
        <v>0</v>
      </c>
      <c r="T225" s="187">
        <f t="shared" si="3"/>
        <v>0</v>
      </c>
      <c r="U225" s="33"/>
      <c r="V225" s="33"/>
      <c r="W225" s="33"/>
      <c r="X225" s="33"/>
      <c r="Y225" s="33"/>
      <c r="Z225" s="33"/>
      <c r="AA225" s="33"/>
      <c r="AB225" s="33"/>
      <c r="AC225" s="33"/>
      <c r="AD225" s="33"/>
      <c r="AE225" s="33"/>
      <c r="AR225" s="188" t="s">
        <v>173</v>
      </c>
      <c r="AT225" s="188" t="s">
        <v>219</v>
      </c>
      <c r="AU225" s="188" t="s">
        <v>87</v>
      </c>
      <c r="AY225" s="16" t="s">
        <v>115</v>
      </c>
      <c r="BE225" s="189">
        <f t="shared" si="4"/>
        <v>0</v>
      </c>
      <c r="BF225" s="189">
        <f t="shared" si="5"/>
        <v>0</v>
      </c>
      <c r="BG225" s="189">
        <f t="shared" si="6"/>
        <v>0</v>
      </c>
      <c r="BH225" s="189">
        <f t="shared" si="7"/>
        <v>0</v>
      </c>
      <c r="BI225" s="189">
        <f t="shared" si="8"/>
        <v>0</v>
      </c>
      <c r="BJ225" s="16" t="s">
        <v>85</v>
      </c>
      <c r="BK225" s="189">
        <f t="shared" si="9"/>
        <v>0</v>
      </c>
      <c r="BL225" s="16" t="s">
        <v>120</v>
      </c>
      <c r="BM225" s="188" t="s">
        <v>242</v>
      </c>
    </row>
    <row r="226" spans="1:65" s="2" customFormat="1" ht="16.5" customHeight="1">
      <c r="A226" s="33"/>
      <c r="B226" s="34"/>
      <c r="C226" s="219" t="s">
        <v>7</v>
      </c>
      <c r="D226" s="219" t="s">
        <v>219</v>
      </c>
      <c r="E226" s="220" t="s">
        <v>243</v>
      </c>
      <c r="F226" s="221" t="s">
        <v>244</v>
      </c>
      <c r="G226" s="222" t="s">
        <v>119</v>
      </c>
      <c r="H226" s="223">
        <v>2</v>
      </c>
      <c r="I226" s="224"/>
      <c r="J226" s="225">
        <f t="shared" si="0"/>
        <v>0</v>
      </c>
      <c r="K226" s="221" t="s">
        <v>657</v>
      </c>
      <c r="L226" s="226"/>
      <c r="M226" s="227" t="s">
        <v>1</v>
      </c>
      <c r="N226" s="228" t="s">
        <v>43</v>
      </c>
      <c r="O226" s="70"/>
      <c r="P226" s="186">
        <f t="shared" si="1"/>
        <v>0</v>
      </c>
      <c r="Q226" s="186">
        <v>0</v>
      </c>
      <c r="R226" s="186">
        <f t="shared" si="2"/>
        <v>0</v>
      </c>
      <c r="S226" s="186">
        <v>0</v>
      </c>
      <c r="T226" s="187">
        <f t="shared" si="3"/>
        <v>0</v>
      </c>
      <c r="U226" s="33"/>
      <c r="V226" s="33"/>
      <c r="W226" s="33"/>
      <c r="X226" s="33"/>
      <c r="Y226" s="33"/>
      <c r="Z226" s="33"/>
      <c r="AA226" s="33"/>
      <c r="AB226" s="33"/>
      <c r="AC226" s="33"/>
      <c r="AD226" s="33"/>
      <c r="AE226" s="33"/>
      <c r="AR226" s="188" t="s">
        <v>173</v>
      </c>
      <c r="AT226" s="188" t="s">
        <v>219</v>
      </c>
      <c r="AU226" s="188" t="s">
        <v>87</v>
      </c>
      <c r="AY226" s="16" t="s">
        <v>115</v>
      </c>
      <c r="BE226" s="189">
        <f t="shared" si="4"/>
        <v>0</v>
      </c>
      <c r="BF226" s="189">
        <f t="shared" si="5"/>
        <v>0</v>
      </c>
      <c r="BG226" s="189">
        <f t="shared" si="6"/>
        <v>0</v>
      </c>
      <c r="BH226" s="189">
        <f t="shared" si="7"/>
        <v>0</v>
      </c>
      <c r="BI226" s="189">
        <f t="shared" si="8"/>
        <v>0</v>
      </c>
      <c r="BJ226" s="16" t="s">
        <v>85</v>
      </c>
      <c r="BK226" s="189">
        <f t="shared" si="9"/>
        <v>0</v>
      </c>
      <c r="BL226" s="16" t="s">
        <v>120</v>
      </c>
      <c r="BM226" s="188" t="s">
        <v>245</v>
      </c>
    </row>
    <row r="227" spans="1:65" s="2" customFormat="1" ht="16.5" customHeight="1">
      <c r="A227" s="33"/>
      <c r="B227" s="34"/>
      <c r="C227" s="219" t="s">
        <v>246</v>
      </c>
      <c r="D227" s="219" t="s">
        <v>219</v>
      </c>
      <c r="E227" s="220" t="s">
        <v>247</v>
      </c>
      <c r="F227" s="221" t="s">
        <v>248</v>
      </c>
      <c r="G227" s="222" t="s">
        <v>119</v>
      </c>
      <c r="H227" s="223">
        <v>2</v>
      </c>
      <c r="I227" s="224"/>
      <c r="J227" s="225">
        <f t="shared" si="0"/>
        <v>0</v>
      </c>
      <c r="K227" s="221" t="s">
        <v>657</v>
      </c>
      <c r="L227" s="226"/>
      <c r="M227" s="227" t="s">
        <v>1</v>
      </c>
      <c r="N227" s="228" t="s">
        <v>43</v>
      </c>
      <c r="O227" s="70"/>
      <c r="P227" s="186">
        <f t="shared" si="1"/>
        <v>0</v>
      </c>
      <c r="Q227" s="186">
        <v>0</v>
      </c>
      <c r="R227" s="186">
        <f t="shared" si="2"/>
        <v>0</v>
      </c>
      <c r="S227" s="186">
        <v>0</v>
      </c>
      <c r="T227" s="187">
        <f t="shared" si="3"/>
        <v>0</v>
      </c>
      <c r="U227" s="33"/>
      <c r="V227" s="33"/>
      <c r="W227" s="33"/>
      <c r="X227" s="33"/>
      <c r="Y227" s="33"/>
      <c r="Z227" s="33"/>
      <c r="AA227" s="33"/>
      <c r="AB227" s="33"/>
      <c r="AC227" s="33"/>
      <c r="AD227" s="33"/>
      <c r="AE227" s="33"/>
      <c r="AR227" s="188" t="s">
        <v>173</v>
      </c>
      <c r="AT227" s="188" t="s">
        <v>219</v>
      </c>
      <c r="AU227" s="188" t="s">
        <v>87</v>
      </c>
      <c r="AY227" s="16" t="s">
        <v>115</v>
      </c>
      <c r="BE227" s="189">
        <f t="shared" si="4"/>
        <v>0</v>
      </c>
      <c r="BF227" s="189">
        <f t="shared" si="5"/>
        <v>0</v>
      </c>
      <c r="BG227" s="189">
        <f t="shared" si="6"/>
        <v>0</v>
      </c>
      <c r="BH227" s="189">
        <f t="shared" si="7"/>
        <v>0</v>
      </c>
      <c r="BI227" s="189">
        <f t="shared" si="8"/>
        <v>0</v>
      </c>
      <c r="BJ227" s="16" t="s">
        <v>85</v>
      </c>
      <c r="BK227" s="189">
        <f t="shared" si="9"/>
        <v>0</v>
      </c>
      <c r="BL227" s="16" t="s">
        <v>120</v>
      </c>
      <c r="BM227" s="188" t="s">
        <v>249</v>
      </c>
    </row>
    <row r="228" spans="1:65" s="2" customFormat="1" ht="16.5" customHeight="1">
      <c r="A228" s="33"/>
      <c r="B228" s="34"/>
      <c r="C228" s="219" t="s">
        <v>250</v>
      </c>
      <c r="D228" s="219" t="s">
        <v>219</v>
      </c>
      <c r="E228" s="220" t="s">
        <v>251</v>
      </c>
      <c r="F228" s="221" t="s">
        <v>252</v>
      </c>
      <c r="G228" s="222" t="s">
        <v>119</v>
      </c>
      <c r="H228" s="223">
        <v>2</v>
      </c>
      <c r="I228" s="224"/>
      <c r="J228" s="225">
        <f t="shared" si="0"/>
        <v>0</v>
      </c>
      <c r="K228" s="221" t="s">
        <v>657</v>
      </c>
      <c r="L228" s="226"/>
      <c r="M228" s="227" t="s">
        <v>1</v>
      </c>
      <c r="N228" s="228" t="s">
        <v>43</v>
      </c>
      <c r="O228" s="70"/>
      <c r="P228" s="186">
        <f t="shared" si="1"/>
        <v>0</v>
      </c>
      <c r="Q228" s="186">
        <v>0</v>
      </c>
      <c r="R228" s="186">
        <f t="shared" si="2"/>
        <v>0</v>
      </c>
      <c r="S228" s="186">
        <v>0</v>
      </c>
      <c r="T228" s="187">
        <f t="shared" si="3"/>
        <v>0</v>
      </c>
      <c r="U228" s="33"/>
      <c r="V228" s="33"/>
      <c r="W228" s="33"/>
      <c r="X228" s="33"/>
      <c r="Y228" s="33"/>
      <c r="Z228" s="33"/>
      <c r="AA228" s="33"/>
      <c r="AB228" s="33"/>
      <c r="AC228" s="33"/>
      <c r="AD228" s="33"/>
      <c r="AE228" s="33"/>
      <c r="AR228" s="188" t="s">
        <v>173</v>
      </c>
      <c r="AT228" s="188" t="s">
        <v>219</v>
      </c>
      <c r="AU228" s="188" t="s">
        <v>87</v>
      </c>
      <c r="AY228" s="16" t="s">
        <v>115</v>
      </c>
      <c r="BE228" s="189">
        <f t="shared" si="4"/>
        <v>0</v>
      </c>
      <c r="BF228" s="189">
        <f t="shared" si="5"/>
        <v>0</v>
      </c>
      <c r="BG228" s="189">
        <f t="shared" si="6"/>
        <v>0</v>
      </c>
      <c r="BH228" s="189">
        <f t="shared" si="7"/>
        <v>0</v>
      </c>
      <c r="BI228" s="189">
        <f t="shared" si="8"/>
        <v>0</v>
      </c>
      <c r="BJ228" s="16" t="s">
        <v>85</v>
      </c>
      <c r="BK228" s="189">
        <f t="shared" si="9"/>
        <v>0</v>
      </c>
      <c r="BL228" s="16" t="s">
        <v>120</v>
      </c>
      <c r="BM228" s="188" t="s">
        <v>253</v>
      </c>
    </row>
    <row r="229" spans="1:65" s="2" customFormat="1" ht="16.5" customHeight="1">
      <c r="A229" s="33"/>
      <c r="B229" s="34"/>
      <c r="C229" s="219" t="s">
        <v>254</v>
      </c>
      <c r="D229" s="219" t="s">
        <v>219</v>
      </c>
      <c r="E229" s="220" t="s">
        <v>85</v>
      </c>
      <c r="F229" s="221" t="s">
        <v>255</v>
      </c>
      <c r="G229" s="222" t="s">
        <v>256</v>
      </c>
      <c r="H229" s="223">
        <v>40</v>
      </c>
      <c r="I229" s="224"/>
      <c r="J229" s="225">
        <f t="shared" si="0"/>
        <v>0</v>
      </c>
      <c r="K229" s="221" t="s">
        <v>657</v>
      </c>
      <c r="L229" s="226"/>
      <c r="M229" s="227" t="s">
        <v>1</v>
      </c>
      <c r="N229" s="228" t="s">
        <v>43</v>
      </c>
      <c r="O229" s="70"/>
      <c r="P229" s="186">
        <f t="shared" si="1"/>
        <v>0</v>
      </c>
      <c r="Q229" s="186">
        <v>0</v>
      </c>
      <c r="R229" s="186">
        <f t="shared" si="2"/>
        <v>0</v>
      </c>
      <c r="S229" s="186">
        <v>0</v>
      </c>
      <c r="T229" s="187">
        <f t="shared" si="3"/>
        <v>0</v>
      </c>
      <c r="U229" s="33"/>
      <c r="V229" s="33"/>
      <c r="W229" s="33"/>
      <c r="X229" s="33"/>
      <c r="Y229" s="33"/>
      <c r="Z229" s="33"/>
      <c r="AA229" s="33"/>
      <c r="AB229" s="33"/>
      <c r="AC229" s="33"/>
      <c r="AD229" s="33"/>
      <c r="AE229" s="33"/>
      <c r="AR229" s="188" t="s">
        <v>173</v>
      </c>
      <c r="AT229" s="188" t="s">
        <v>219</v>
      </c>
      <c r="AU229" s="188" t="s">
        <v>87</v>
      </c>
      <c r="AY229" s="16" t="s">
        <v>115</v>
      </c>
      <c r="BE229" s="189">
        <f t="shared" si="4"/>
        <v>0</v>
      </c>
      <c r="BF229" s="189">
        <f t="shared" si="5"/>
        <v>0</v>
      </c>
      <c r="BG229" s="189">
        <f t="shared" si="6"/>
        <v>0</v>
      </c>
      <c r="BH229" s="189">
        <f t="shared" si="7"/>
        <v>0</v>
      </c>
      <c r="BI229" s="189">
        <f t="shared" si="8"/>
        <v>0</v>
      </c>
      <c r="BJ229" s="16" t="s">
        <v>85</v>
      </c>
      <c r="BK229" s="189">
        <f t="shared" si="9"/>
        <v>0</v>
      </c>
      <c r="BL229" s="16" t="s">
        <v>120</v>
      </c>
      <c r="BM229" s="188" t="s">
        <v>257</v>
      </c>
    </row>
    <row r="230" spans="1:65" s="2" customFormat="1" ht="16.5" customHeight="1">
      <c r="A230" s="33"/>
      <c r="B230" s="34"/>
      <c r="C230" s="219" t="s">
        <v>258</v>
      </c>
      <c r="D230" s="219" t="s">
        <v>219</v>
      </c>
      <c r="E230" s="220" t="s">
        <v>259</v>
      </c>
      <c r="F230" s="221" t="s">
        <v>260</v>
      </c>
      <c r="G230" s="222" t="s">
        <v>119</v>
      </c>
      <c r="H230" s="223">
        <v>10</v>
      </c>
      <c r="I230" s="224"/>
      <c r="J230" s="225">
        <f t="shared" si="0"/>
        <v>0</v>
      </c>
      <c r="K230" s="221" t="s">
        <v>657</v>
      </c>
      <c r="L230" s="226"/>
      <c r="M230" s="227" t="s">
        <v>1</v>
      </c>
      <c r="N230" s="228" t="s">
        <v>43</v>
      </c>
      <c r="O230" s="70"/>
      <c r="P230" s="186">
        <f t="shared" si="1"/>
        <v>0</v>
      </c>
      <c r="Q230" s="186">
        <v>0</v>
      </c>
      <c r="R230" s="186">
        <f t="shared" si="2"/>
        <v>0</v>
      </c>
      <c r="S230" s="186">
        <v>0</v>
      </c>
      <c r="T230" s="187">
        <f t="shared" si="3"/>
        <v>0</v>
      </c>
      <c r="U230" s="33"/>
      <c r="V230" s="33"/>
      <c r="W230" s="33"/>
      <c r="X230" s="33"/>
      <c r="Y230" s="33"/>
      <c r="Z230" s="33"/>
      <c r="AA230" s="33"/>
      <c r="AB230" s="33"/>
      <c r="AC230" s="33"/>
      <c r="AD230" s="33"/>
      <c r="AE230" s="33"/>
      <c r="AR230" s="188" t="s">
        <v>173</v>
      </c>
      <c r="AT230" s="188" t="s">
        <v>219</v>
      </c>
      <c r="AU230" s="188" t="s">
        <v>87</v>
      </c>
      <c r="AY230" s="16" t="s">
        <v>115</v>
      </c>
      <c r="BE230" s="189">
        <f t="shared" si="4"/>
        <v>0</v>
      </c>
      <c r="BF230" s="189">
        <f t="shared" si="5"/>
        <v>0</v>
      </c>
      <c r="BG230" s="189">
        <f t="shared" si="6"/>
        <v>0</v>
      </c>
      <c r="BH230" s="189">
        <f t="shared" si="7"/>
        <v>0</v>
      </c>
      <c r="BI230" s="189">
        <f t="shared" si="8"/>
        <v>0</v>
      </c>
      <c r="BJ230" s="16" t="s">
        <v>85</v>
      </c>
      <c r="BK230" s="189">
        <f t="shared" si="9"/>
        <v>0</v>
      </c>
      <c r="BL230" s="16" t="s">
        <v>120</v>
      </c>
      <c r="BM230" s="188" t="s">
        <v>261</v>
      </c>
    </row>
    <row r="231" spans="1:65" s="2" customFormat="1" ht="16.5" customHeight="1">
      <c r="A231" s="33"/>
      <c r="B231" s="34"/>
      <c r="C231" s="219" t="s">
        <v>262</v>
      </c>
      <c r="D231" s="219" t="s">
        <v>219</v>
      </c>
      <c r="E231" s="220" t="s">
        <v>263</v>
      </c>
      <c r="F231" s="221" t="s">
        <v>264</v>
      </c>
      <c r="G231" s="222" t="s">
        <v>119</v>
      </c>
      <c r="H231" s="223">
        <v>10</v>
      </c>
      <c r="I231" s="224"/>
      <c r="J231" s="225">
        <f t="shared" si="0"/>
        <v>0</v>
      </c>
      <c r="K231" s="221" t="s">
        <v>657</v>
      </c>
      <c r="L231" s="226"/>
      <c r="M231" s="227" t="s">
        <v>1</v>
      </c>
      <c r="N231" s="228" t="s">
        <v>43</v>
      </c>
      <c r="O231" s="70"/>
      <c r="P231" s="186">
        <f t="shared" si="1"/>
        <v>0</v>
      </c>
      <c r="Q231" s="186">
        <v>0</v>
      </c>
      <c r="R231" s="186">
        <f t="shared" si="2"/>
        <v>0</v>
      </c>
      <c r="S231" s="186">
        <v>0</v>
      </c>
      <c r="T231" s="187">
        <f t="shared" si="3"/>
        <v>0</v>
      </c>
      <c r="U231" s="33"/>
      <c r="V231" s="33"/>
      <c r="W231" s="33"/>
      <c r="X231" s="33"/>
      <c r="Y231" s="33"/>
      <c r="Z231" s="33"/>
      <c r="AA231" s="33"/>
      <c r="AB231" s="33"/>
      <c r="AC231" s="33"/>
      <c r="AD231" s="33"/>
      <c r="AE231" s="33"/>
      <c r="AR231" s="188" t="s">
        <v>173</v>
      </c>
      <c r="AT231" s="188" t="s">
        <v>219</v>
      </c>
      <c r="AU231" s="188" t="s">
        <v>87</v>
      </c>
      <c r="AY231" s="16" t="s">
        <v>115</v>
      </c>
      <c r="BE231" s="189">
        <f t="shared" si="4"/>
        <v>0</v>
      </c>
      <c r="BF231" s="189">
        <f t="shared" si="5"/>
        <v>0</v>
      </c>
      <c r="BG231" s="189">
        <f t="shared" si="6"/>
        <v>0</v>
      </c>
      <c r="BH231" s="189">
        <f t="shared" si="7"/>
        <v>0</v>
      </c>
      <c r="BI231" s="189">
        <f t="shared" si="8"/>
        <v>0</v>
      </c>
      <c r="BJ231" s="16" t="s">
        <v>85</v>
      </c>
      <c r="BK231" s="189">
        <f t="shared" si="9"/>
        <v>0</v>
      </c>
      <c r="BL231" s="16" t="s">
        <v>120</v>
      </c>
      <c r="BM231" s="188" t="s">
        <v>265</v>
      </c>
    </row>
    <row r="232" spans="1:65" s="2" customFormat="1" ht="16.5" customHeight="1">
      <c r="A232" s="33"/>
      <c r="B232" s="34"/>
      <c r="C232" s="219" t="s">
        <v>266</v>
      </c>
      <c r="D232" s="219" t="s">
        <v>219</v>
      </c>
      <c r="E232" s="220" t="s">
        <v>267</v>
      </c>
      <c r="F232" s="221" t="s">
        <v>268</v>
      </c>
      <c r="G232" s="222" t="s">
        <v>119</v>
      </c>
      <c r="H232" s="223">
        <v>10</v>
      </c>
      <c r="I232" s="224"/>
      <c r="J232" s="225">
        <f t="shared" si="0"/>
        <v>0</v>
      </c>
      <c r="K232" s="221" t="s">
        <v>657</v>
      </c>
      <c r="L232" s="226"/>
      <c r="M232" s="227" t="s">
        <v>1</v>
      </c>
      <c r="N232" s="228" t="s">
        <v>43</v>
      </c>
      <c r="O232" s="70"/>
      <c r="P232" s="186">
        <f t="shared" si="1"/>
        <v>0</v>
      </c>
      <c r="Q232" s="186">
        <v>0</v>
      </c>
      <c r="R232" s="186">
        <f t="shared" si="2"/>
        <v>0</v>
      </c>
      <c r="S232" s="186">
        <v>0</v>
      </c>
      <c r="T232" s="187">
        <f t="shared" si="3"/>
        <v>0</v>
      </c>
      <c r="U232" s="33"/>
      <c r="V232" s="33"/>
      <c r="W232" s="33"/>
      <c r="X232" s="33"/>
      <c r="Y232" s="33"/>
      <c r="Z232" s="33"/>
      <c r="AA232" s="33"/>
      <c r="AB232" s="33"/>
      <c r="AC232" s="33"/>
      <c r="AD232" s="33"/>
      <c r="AE232" s="33"/>
      <c r="AR232" s="188" t="s">
        <v>173</v>
      </c>
      <c r="AT232" s="188" t="s">
        <v>219</v>
      </c>
      <c r="AU232" s="188" t="s">
        <v>87</v>
      </c>
      <c r="AY232" s="16" t="s">
        <v>115</v>
      </c>
      <c r="BE232" s="189">
        <f t="shared" si="4"/>
        <v>0</v>
      </c>
      <c r="BF232" s="189">
        <f t="shared" si="5"/>
        <v>0</v>
      </c>
      <c r="BG232" s="189">
        <f t="shared" si="6"/>
        <v>0</v>
      </c>
      <c r="BH232" s="189">
        <f t="shared" si="7"/>
        <v>0</v>
      </c>
      <c r="BI232" s="189">
        <f t="shared" si="8"/>
        <v>0</v>
      </c>
      <c r="BJ232" s="16" t="s">
        <v>85</v>
      </c>
      <c r="BK232" s="189">
        <f t="shared" si="9"/>
        <v>0</v>
      </c>
      <c r="BL232" s="16" t="s">
        <v>120</v>
      </c>
      <c r="BM232" s="188" t="s">
        <v>269</v>
      </c>
    </row>
    <row r="233" spans="1:65" s="2" customFormat="1" ht="16.5" customHeight="1">
      <c r="A233" s="33"/>
      <c r="B233" s="34"/>
      <c r="C233" s="219" t="s">
        <v>270</v>
      </c>
      <c r="D233" s="219" t="s">
        <v>219</v>
      </c>
      <c r="E233" s="220" t="s">
        <v>271</v>
      </c>
      <c r="F233" s="221" t="s">
        <v>272</v>
      </c>
      <c r="G233" s="222" t="s">
        <v>119</v>
      </c>
      <c r="H233" s="223">
        <v>10</v>
      </c>
      <c r="I233" s="224"/>
      <c r="J233" s="225">
        <f t="shared" si="0"/>
        <v>0</v>
      </c>
      <c r="K233" s="221" t="s">
        <v>657</v>
      </c>
      <c r="L233" s="226"/>
      <c r="M233" s="227" t="s">
        <v>1</v>
      </c>
      <c r="N233" s="228" t="s">
        <v>43</v>
      </c>
      <c r="O233" s="70"/>
      <c r="P233" s="186">
        <f t="shared" si="1"/>
        <v>0</v>
      </c>
      <c r="Q233" s="186">
        <v>0</v>
      </c>
      <c r="R233" s="186">
        <f t="shared" si="2"/>
        <v>0</v>
      </c>
      <c r="S233" s="186">
        <v>0</v>
      </c>
      <c r="T233" s="187">
        <f t="shared" si="3"/>
        <v>0</v>
      </c>
      <c r="U233" s="33"/>
      <c r="V233" s="33"/>
      <c r="W233" s="33"/>
      <c r="X233" s="33"/>
      <c r="Y233" s="33"/>
      <c r="Z233" s="33"/>
      <c r="AA233" s="33"/>
      <c r="AB233" s="33"/>
      <c r="AC233" s="33"/>
      <c r="AD233" s="33"/>
      <c r="AE233" s="33"/>
      <c r="AR233" s="188" t="s">
        <v>173</v>
      </c>
      <c r="AT233" s="188" t="s">
        <v>219</v>
      </c>
      <c r="AU233" s="188" t="s">
        <v>87</v>
      </c>
      <c r="AY233" s="16" t="s">
        <v>115</v>
      </c>
      <c r="BE233" s="189">
        <f t="shared" si="4"/>
        <v>0</v>
      </c>
      <c r="BF233" s="189">
        <f t="shared" si="5"/>
        <v>0</v>
      </c>
      <c r="BG233" s="189">
        <f t="shared" si="6"/>
        <v>0</v>
      </c>
      <c r="BH233" s="189">
        <f t="shared" si="7"/>
        <v>0</v>
      </c>
      <c r="BI233" s="189">
        <f t="shared" si="8"/>
        <v>0</v>
      </c>
      <c r="BJ233" s="16" t="s">
        <v>85</v>
      </c>
      <c r="BK233" s="189">
        <f t="shared" si="9"/>
        <v>0</v>
      </c>
      <c r="BL233" s="16" t="s">
        <v>120</v>
      </c>
      <c r="BM233" s="188" t="s">
        <v>273</v>
      </c>
    </row>
    <row r="234" spans="1:65" s="2" customFormat="1" ht="16.5" customHeight="1">
      <c r="A234" s="33"/>
      <c r="B234" s="34"/>
      <c r="C234" s="219" t="s">
        <v>274</v>
      </c>
      <c r="D234" s="219" t="s">
        <v>219</v>
      </c>
      <c r="E234" s="220" t="s">
        <v>275</v>
      </c>
      <c r="F234" s="221" t="s">
        <v>276</v>
      </c>
      <c r="G234" s="222" t="s">
        <v>256</v>
      </c>
      <c r="H234" s="223">
        <v>10</v>
      </c>
      <c r="I234" s="224"/>
      <c r="J234" s="225">
        <f t="shared" si="0"/>
        <v>0</v>
      </c>
      <c r="K234" s="221" t="s">
        <v>657</v>
      </c>
      <c r="L234" s="226"/>
      <c r="M234" s="227" t="s">
        <v>1</v>
      </c>
      <c r="N234" s="228" t="s">
        <v>43</v>
      </c>
      <c r="O234" s="70"/>
      <c r="P234" s="186">
        <f t="shared" si="1"/>
        <v>0</v>
      </c>
      <c r="Q234" s="186">
        <v>0</v>
      </c>
      <c r="R234" s="186">
        <f t="shared" si="2"/>
        <v>0</v>
      </c>
      <c r="S234" s="186">
        <v>0</v>
      </c>
      <c r="T234" s="187">
        <f t="shared" si="3"/>
        <v>0</v>
      </c>
      <c r="U234" s="33"/>
      <c r="V234" s="33"/>
      <c r="W234" s="33"/>
      <c r="X234" s="33"/>
      <c r="Y234" s="33"/>
      <c r="Z234" s="33"/>
      <c r="AA234" s="33"/>
      <c r="AB234" s="33"/>
      <c r="AC234" s="33"/>
      <c r="AD234" s="33"/>
      <c r="AE234" s="33"/>
      <c r="AR234" s="188" t="s">
        <v>173</v>
      </c>
      <c r="AT234" s="188" t="s">
        <v>219</v>
      </c>
      <c r="AU234" s="188" t="s">
        <v>87</v>
      </c>
      <c r="AY234" s="16" t="s">
        <v>115</v>
      </c>
      <c r="BE234" s="189">
        <f t="shared" si="4"/>
        <v>0</v>
      </c>
      <c r="BF234" s="189">
        <f t="shared" si="5"/>
        <v>0</v>
      </c>
      <c r="BG234" s="189">
        <f t="shared" si="6"/>
        <v>0</v>
      </c>
      <c r="BH234" s="189">
        <f t="shared" si="7"/>
        <v>0</v>
      </c>
      <c r="BI234" s="189">
        <f t="shared" si="8"/>
        <v>0</v>
      </c>
      <c r="BJ234" s="16" t="s">
        <v>85</v>
      </c>
      <c r="BK234" s="189">
        <f t="shared" si="9"/>
        <v>0</v>
      </c>
      <c r="BL234" s="16" t="s">
        <v>120</v>
      </c>
      <c r="BM234" s="188" t="s">
        <v>277</v>
      </c>
    </row>
    <row r="235" spans="1:65" s="2" customFormat="1" ht="16.5" customHeight="1">
      <c r="A235" s="33"/>
      <c r="B235" s="34"/>
      <c r="C235" s="219" t="s">
        <v>278</v>
      </c>
      <c r="D235" s="219" t="s">
        <v>219</v>
      </c>
      <c r="E235" s="220" t="s">
        <v>279</v>
      </c>
      <c r="F235" s="221" t="s">
        <v>280</v>
      </c>
      <c r="G235" s="222" t="s">
        <v>256</v>
      </c>
      <c r="H235" s="223">
        <v>10</v>
      </c>
      <c r="I235" s="224"/>
      <c r="J235" s="225">
        <f t="shared" si="0"/>
        <v>0</v>
      </c>
      <c r="K235" s="221" t="s">
        <v>657</v>
      </c>
      <c r="L235" s="226"/>
      <c r="M235" s="227" t="s">
        <v>1</v>
      </c>
      <c r="N235" s="228" t="s">
        <v>43</v>
      </c>
      <c r="O235" s="70"/>
      <c r="P235" s="186">
        <f t="shared" si="1"/>
        <v>0</v>
      </c>
      <c r="Q235" s="186">
        <v>0</v>
      </c>
      <c r="R235" s="186">
        <f t="shared" si="2"/>
        <v>0</v>
      </c>
      <c r="S235" s="186">
        <v>0</v>
      </c>
      <c r="T235" s="187">
        <f t="shared" si="3"/>
        <v>0</v>
      </c>
      <c r="U235" s="33"/>
      <c r="V235" s="33"/>
      <c r="W235" s="33"/>
      <c r="X235" s="33"/>
      <c r="Y235" s="33"/>
      <c r="Z235" s="33"/>
      <c r="AA235" s="33"/>
      <c r="AB235" s="33"/>
      <c r="AC235" s="33"/>
      <c r="AD235" s="33"/>
      <c r="AE235" s="33"/>
      <c r="AR235" s="188" t="s">
        <v>173</v>
      </c>
      <c r="AT235" s="188" t="s">
        <v>219</v>
      </c>
      <c r="AU235" s="188" t="s">
        <v>87</v>
      </c>
      <c r="AY235" s="16" t="s">
        <v>115</v>
      </c>
      <c r="BE235" s="189">
        <f t="shared" si="4"/>
        <v>0</v>
      </c>
      <c r="BF235" s="189">
        <f t="shared" si="5"/>
        <v>0</v>
      </c>
      <c r="BG235" s="189">
        <f t="shared" si="6"/>
        <v>0</v>
      </c>
      <c r="BH235" s="189">
        <f t="shared" si="7"/>
        <v>0</v>
      </c>
      <c r="BI235" s="189">
        <f t="shared" si="8"/>
        <v>0</v>
      </c>
      <c r="BJ235" s="16" t="s">
        <v>85</v>
      </c>
      <c r="BK235" s="189">
        <f t="shared" si="9"/>
        <v>0</v>
      </c>
      <c r="BL235" s="16" t="s">
        <v>120</v>
      </c>
      <c r="BM235" s="188" t="s">
        <v>281</v>
      </c>
    </row>
    <row r="236" spans="1:65" s="2" customFormat="1" ht="16.5" customHeight="1">
      <c r="A236" s="33"/>
      <c r="B236" s="34"/>
      <c r="C236" s="219" t="s">
        <v>282</v>
      </c>
      <c r="D236" s="219" t="s">
        <v>219</v>
      </c>
      <c r="E236" s="220" t="s">
        <v>283</v>
      </c>
      <c r="F236" s="221" t="s">
        <v>284</v>
      </c>
      <c r="G236" s="222" t="s">
        <v>256</v>
      </c>
      <c r="H236" s="223">
        <v>10</v>
      </c>
      <c r="I236" s="224"/>
      <c r="J236" s="225">
        <f t="shared" si="0"/>
        <v>0</v>
      </c>
      <c r="K236" s="221" t="s">
        <v>657</v>
      </c>
      <c r="L236" s="226"/>
      <c r="M236" s="227" t="s">
        <v>1</v>
      </c>
      <c r="N236" s="228" t="s">
        <v>43</v>
      </c>
      <c r="O236" s="70"/>
      <c r="P236" s="186">
        <f t="shared" si="1"/>
        <v>0</v>
      </c>
      <c r="Q236" s="186">
        <v>0</v>
      </c>
      <c r="R236" s="186">
        <f t="shared" si="2"/>
        <v>0</v>
      </c>
      <c r="S236" s="186">
        <v>0</v>
      </c>
      <c r="T236" s="187">
        <f t="shared" si="3"/>
        <v>0</v>
      </c>
      <c r="U236" s="33"/>
      <c r="V236" s="33"/>
      <c r="W236" s="33"/>
      <c r="X236" s="33"/>
      <c r="Y236" s="33"/>
      <c r="Z236" s="33"/>
      <c r="AA236" s="33"/>
      <c r="AB236" s="33"/>
      <c r="AC236" s="33"/>
      <c r="AD236" s="33"/>
      <c r="AE236" s="33"/>
      <c r="AR236" s="188" t="s">
        <v>173</v>
      </c>
      <c r="AT236" s="188" t="s">
        <v>219</v>
      </c>
      <c r="AU236" s="188" t="s">
        <v>87</v>
      </c>
      <c r="AY236" s="16" t="s">
        <v>115</v>
      </c>
      <c r="BE236" s="189">
        <f t="shared" si="4"/>
        <v>0</v>
      </c>
      <c r="BF236" s="189">
        <f t="shared" si="5"/>
        <v>0</v>
      </c>
      <c r="BG236" s="189">
        <f t="shared" si="6"/>
        <v>0</v>
      </c>
      <c r="BH236" s="189">
        <f t="shared" si="7"/>
        <v>0</v>
      </c>
      <c r="BI236" s="189">
        <f t="shared" si="8"/>
        <v>0</v>
      </c>
      <c r="BJ236" s="16" t="s">
        <v>85</v>
      </c>
      <c r="BK236" s="189">
        <f t="shared" si="9"/>
        <v>0</v>
      </c>
      <c r="BL236" s="16" t="s">
        <v>120</v>
      </c>
      <c r="BM236" s="188" t="s">
        <v>285</v>
      </c>
    </row>
    <row r="237" spans="1:65" s="2" customFormat="1" ht="16.5" customHeight="1">
      <c r="A237" s="33"/>
      <c r="B237" s="34"/>
      <c r="C237" s="219" t="s">
        <v>286</v>
      </c>
      <c r="D237" s="219" t="s">
        <v>219</v>
      </c>
      <c r="E237" s="220" t="s">
        <v>287</v>
      </c>
      <c r="F237" s="221" t="s">
        <v>288</v>
      </c>
      <c r="G237" s="222" t="s">
        <v>119</v>
      </c>
      <c r="H237" s="223">
        <v>10</v>
      </c>
      <c r="I237" s="224"/>
      <c r="J237" s="225">
        <f t="shared" si="0"/>
        <v>0</v>
      </c>
      <c r="K237" s="221" t="s">
        <v>657</v>
      </c>
      <c r="L237" s="226"/>
      <c r="M237" s="227" t="s">
        <v>1</v>
      </c>
      <c r="N237" s="228" t="s">
        <v>43</v>
      </c>
      <c r="O237" s="70"/>
      <c r="P237" s="186">
        <f t="shared" si="1"/>
        <v>0</v>
      </c>
      <c r="Q237" s="186">
        <v>0</v>
      </c>
      <c r="R237" s="186">
        <f t="shared" si="2"/>
        <v>0</v>
      </c>
      <c r="S237" s="186">
        <v>0</v>
      </c>
      <c r="T237" s="187">
        <f t="shared" si="3"/>
        <v>0</v>
      </c>
      <c r="U237" s="33"/>
      <c r="V237" s="33"/>
      <c r="W237" s="33"/>
      <c r="X237" s="33"/>
      <c r="Y237" s="33"/>
      <c r="Z237" s="33"/>
      <c r="AA237" s="33"/>
      <c r="AB237" s="33"/>
      <c r="AC237" s="33"/>
      <c r="AD237" s="33"/>
      <c r="AE237" s="33"/>
      <c r="AR237" s="188" t="s">
        <v>173</v>
      </c>
      <c r="AT237" s="188" t="s">
        <v>219</v>
      </c>
      <c r="AU237" s="188" t="s">
        <v>87</v>
      </c>
      <c r="AY237" s="16" t="s">
        <v>115</v>
      </c>
      <c r="BE237" s="189">
        <f t="shared" si="4"/>
        <v>0</v>
      </c>
      <c r="BF237" s="189">
        <f t="shared" si="5"/>
        <v>0</v>
      </c>
      <c r="BG237" s="189">
        <f t="shared" si="6"/>
        <v>0</v>
      </c>
      <c r="BH237" s="189">
        <f t="shared" si="7"/>
        <v>0</v>
      </c>
      <c r="BI237" s="189">
        <f t="shared" si="8"/>
        <v>0</v>
      </c>
      <c r="BJ237" s="16" t="s">
        <v>85</v>
      </c>
      <c r="BK237" s="189">
        <f t="shared" si="9"/>
        <v>0</v>
      </c>
      <c r="BL237" s="16" t="s">
        <v>120</v>
      </c>
      <c r="BM237" s="188" t="s">
        <v>289</v>
      </c>
    </row>
    <row r="238" spans="1:65" s="2" customFormat="1" ht="16.5" customHeight="1">
      <c r="A238" s="33"/>
      <c r="B238" s="34"/>
      <c r="C238" s="219" t="s">
        <v>290</v>
      </c>
      <c r="D238" s="219" t="s">
        <v>219</v>
      </c>
      <c r="E238" s="220" t="s">
        <v>291</v>
      </c>
      <c r="F238" s="221" t="s">
        <v>292</v>
      </c>
      <c r="G238" s="222" t="s">
        <v>256</v>
      </c>
      <c r="H238" s="223">
        <v>10</v>
      </c>
      <c r="I238" s="224"/>
      <c r="J238" s="225">
        <f t="shared" si="0"/>
        <v>0</v>
      </c>
      <c r="K238" s="221" t="s">
        <v>657</v>
      </c>
      <c r="L238" s="226"/>
      <c r="M238" s="227" t="s">
        <v>1</v>
      </c>
      <c r="N238" s="228" t="s">
        <v>43</v>
      </c>
      <c r="O238" s="70"/>
      <c r="P238" s="186">
        <f t="shared" si="1"/>
        <v>0</v>
      </c>
      <c r="Q238" s="186">
        <v>0</v>
      </c>
      <c r="R238" s="186">
        <f t="shared" si="2"/>
        <v>0</v>
      </c>
      <c r="S238" s="186">
        <v>0</v>
      </c>
      <c r="T238" s="187">
        <f t="shared" si="3"/>
        <v>0</v>
      </c>
      <c r="U238" s="33"/>
      <c r="V238" s="33"/>
      <c r="W238" s="33"/>
      <c r="X238" s="33"/>
      <c r="Y238" s="33"/>
      <c r="Z238" s="33"/>
      <c r="AA238" s="33"/>
      <c r="AB238" s="33"/>
      <c r="AC238" s="33"/>
      <c r="AD238" s="33"/>
      <c r="AE238" s="33"/>
      <c r="AR238" s="188" t="s">
        <v>173</v>
      </c>
      <c r="AT238" s="188" t="s">
        <v>219</v>
      </c>
      <c r="AU238" s="188" t="s">
        <v>87</v>
      </c>
      <c r="AY238" s="16" t="s">
        <v>115</v>
      </c>
      <c r="BE238" s="189">
        <f t="shared" si="4"/>
        <v>0</v>
      </c>
      <c r="BF238" s="189">
        <f t="shared" si="5"/>
        <v>0</v>
      </c>
      <c r="BG238" s="189">
        <f t="shared" si="6"/>
        <v>0</v>
      </c>
      <c r="BH238" s="189">
        <f t="shared" si="7"/>
        <v>0</v>
      </c>
      <c r="BI238" s="189">
        <f t="shared" si="8"/>
        <v>0</v>
      </c>
      <c r="BJ238" s="16" t="s">
        <v>85</v>
      </c>
      <c r="BK238" s="189">
        <f t="shared" si="9"/>
        <v>0</v>
      </c>
      <c r="BL238" s="16" t="s">
        <v>120</v>
      </c>
      <c r="BM238" s="188" t="s">
        <v>293</v>
      </c>
    </row>
    <row r="239" spans="1:65" s="2" customFormat="1" ht="16.5" customHeight="1">
      <c r="A239" s="33"/>
      <c r="B239" s="34"/>
      <c r="C239" s="219" t="s">
        <v>294</v>
      </c>
      <c r="D239" s="219" t="s">
        <v>219</v>
      </c>
      <c r="E239" s="220" t="s">
        <v>295</v>
      </c>
      <c r="F239" s="221" t="s">
        <v>296</v>
      </c>
      <c r="G239" s="222" t="s">
        <v>256</v>
      </c>
      <c r="H239" s="223">
        <v>10</v>
      </c>
      <c r="I239" s="224"/>
      <c r="J239" s="225">
        <f t="shared" si="0"/>
        <v>0</v>
      </c>
      <c r="K239" s="221" t="s">
        <v>657</v>
      </c>
      <c r="L239" s="226"/>
      <c r="M239" s="227" t="s">
        <v>1</v>
      </c>
      <c r="N239" s="228" t="s">
        <v>43</v>
      </c>
      <c r="O239" s="70"/>
      <c r="P239" s="186">
        <f t="shared" si="1"/>
        <v>0</v>
      </c>
      <c r="Q239" s="186">
        <v>0</v>
      </c>
      <c r="R239" s="186">
        <f t="shared" si="2"/>
        <v>0</v>
      </c>
      <c r="S239" s="186">
        <v>0</v>
      </c>
      <c r="T239" s="187">
        <f t="shared" si="3"/>
        <v>0</v>
      </c>
      <c r="U239" s="33"/>
      <c r="V239" s="33"/>
      <c r="W239" s="33"/>
      <c r="X239" s="33"/>
      <c r="Y239" s="33"/>
      <c r="Z239" s="33"/>
      <c r="AA239" s="33"/>
      <c r="AB239" s="33"/>
      <c r="AC239" s="33"/>
      <c r="AD239" s="33"/>
      <c r="AE239" s="33"/>
      <c r="AR239" s="188" t="s">
        <v>173</v>
      </c>
      <c r="AT239" s="188" t="s">
        <v>219</v>
      </c>
      <c r="AU239" s="188" t="s">
        <v>87</v>
      </c>
      <c r="AY239" s="16" t="s">
        <v>115</v>
      </c>
      <c r="BE239" s="189">
        <f t="shared" si="4"/>
        <v>0</v>
      </c>
      <c r="BF239" s="189">
        <f t="shared" si="5"/>
        <v>0</v>
      </c>
      <c r="BG239" s="189">
        <f t="shared" si="6"/>
        <v>0</v>
      </c>
      <c r="BH239" s="189">
        <f t="shared" si="7"/>
        <v>0</v>
      </c>
      <c r="BI239" s="189">
        <f t="shared" si="8"/>
        <v>0</v>
      </c>
      <c r="BJ239" s="16" t="s">
        <v>85</v>
      </c>
      <c r="BK239" s="189">
        <f t="shared" si="9"/>
        <v>0</v>
      </c>
      <c r="BL239" s="16" t="s">
        <v>120</v>
      </c>
      <c r="BM239" s="188" t="s">
        <v>297</v>
      </c>
    </row>
    <row r="240" spans="1:65" s="2" customFormat="1" ht="16.5" customHeight="1">
      <c r="A240" s="33"/>
      <c r="B240" s="34"/>
      <c r="C240" s="219" t="s">
        <v>298</v>
      </c>
      <c r="D240" s="219" t="s">
        <v>219</v>
      </c>
      <c r="E240" s="220" t="s">
        <v>299</v>
      </c>
      <c r="F240" s="221" t="s">
        <v>300</v>
      </c>
      <c r="G240" s="222" t="s">
        <v>119</v>
      </c>
      <c r="H240" s="223">
        <v>2</v>
      </c>
      <c r="I240" s="224"/>
      <c r="J240" s="225">
        <f t="shared" si="0"/>
        <v>0</v>
      </c>
      <c r="K240" s="221" t="s">
        <v>657</v>
      </c>
      <c r="L240" s="226"/>
      <c r="M240" s="227" t="s">
        <v>1</v>
      </c>
      <c r="N240" s="228" t="s">
        <v>43</v>
      </c>
      <c r="O240" s="70"/>
      <c r="P240" s="186">
        <f t="shared" si="1"/>
        <v>0</v>
      </c>
      <c r="Q240" s="186">
        <v>0</v>
      </c>
      <c r="R240" s="186">
        <f t="shared" si="2"/>
        <v>0</v>
      </c>
      <c r="S240" s="186">
        <v>0</v>
      </c>
      <c r="T240" s="187">
        <f t="shared" si="3"/>
        <v>0</v>
      </c>
      <c r="U240" s="33"/>
      <c r="V240" s="33"/>
      <c r="W240" s="33"/>
      <c r="X240" s="33"/>
      <c r="Y240" s="33"/>
      <c r="Z240" s="33"/>
      <c r="AA240" s="33"/>
      <c r="AB240" s="33"/>
      <c r="AC240" s="33"/>
      <c r="AD240" s="33"/>
      <c r="AE240" s="33"/>
      <c r="AR240" s="188" t="s">
        <v>173</v>
      </c>
      <c r="AT240" s="188" t="s">
        <v>219</v>
      </c>
      <c r="AU240" s="188" t="s">
        <v>87</v>
      </c>
      <c r="AY240" s="16" t="s">
        <v>115</v>
      </c>
      <c r="BE240" s="189">
        <f t="shared" si="4"/>
        <v>0</v>
      </c>
      <c r="BF240" s="189">
        <f t="shared" si="5"/>
        <v>0</v>
      </c>
      <c r="BG240" s="189">
        <f t="shared" si="6"/>
        <v>0</v>
      </c>
      <c r="BH240" s="189">
        <f t="shared" si="7"/>
        <v>0</v>
      </c>
      <c r="BI240" s="189">
        <f t="shared" si="8"/>
        <v>0</v>
      </c>
      <c r="BJ240" s="16" t="s">
        <v>85</v>
      </c>
      <c r="BK240" s="189">
        <f t="shared" si="9"/>
        <v>0</v>
      </c>
      <c r="BL240" s="16" t="s">
        <v>120</v>
      </c>
      <c r="BM240" s="188" t="s">
        <v>301</v>
      </c>
    </row>
    <row r="241" spans="1:65" s="2" customFormat="1" ht="16.5" customHeight="1">
      <c r="A241" s="33"/>
      <c r="B241" s="34"/>
      <c r="C241" s="219" t="s">
        <v>302</v>
      </c>
      <c r="D241" s="219" t="s">
        <v>219</v>
      </c>
      <c r="E241" s="220" t="s">
        <v>303</v>
      </c>
      <c r="F241" s="221" t="s">
        <v>304</v>
      </c>
      <c r="G241" s="222" t="s">
        <v>256</v>
      </c>
      <c r="H241" s="223">
        <v>10</v>
      </c>
      <c r="I241" s="224"/>
      <c r="J241" s="225">
        <f t="shared" si="0"/>
        <v>0</v>
      </c>
      <c r="K241" s="221" t="s">
        <v>657</v>
      </c>
      <c r="L241" s="226"/>
      <c r="M241" s="227" t="s">
        <v>1</v>
      </c>
      <c r="N241" s="228" t="s">
        <v>43</v>
      </c>
      <c r="O241" s="70"/>
      <c r="P241" s="186">
        <f t="shared" si="1"/>
        <v>0</v>
      </c>
      <c r="Q241" s="186">
        <v>0</v>
      </c>
      <c r="R241" s="186">
        <f t="shared" si="2"/>
        <v>0</v>
      </c>
      <c r="S241" s="186">
        <v>0</v>
      </c>
      <c r="T241" s="187">
        <f t="shared" si="3"/>
        <v>0</v>
      </c>
      <c r="U241" s="33"/>
      <c r="V241" s="33"/>
      <c r="W241" s="33"/>
      <c r="X241" s="33"/>
      <c r="Y241" s="33"/>
      <c r="Z241" s="33"/>
      <c r="AA241" s="33"/>
      <c r="AB241" s="33"/>
      <c r="AC241" s="33"/>
      <c r="AD241" s="33"/>
      <c r="AE241" s="33"/>
      <c r="AR241" s="188" t="s">
        <v>173</v>
      </c>
      <c r="AT241" s="188" t="s">
        <v>219</v>
      </c>
      <c r="AU241" s="188" t="s">
        <v>87</v>
      </c>
      <c r="AY241" s="16" t="s">
        <v>115</v>
      </c>
      <c r="BE241" s="189">
        <f t="shared" si="4"/>
        <v>0</v>
      </c>
      <c r="BF241" s="189">
        <f t="shared" si="5"/>
        <v>0</v>
      </c>
      <c r="BG241" s="189">
        <f t="shared" si="6"/>
        <v>0</v>
      </c>
      <c r="BH241" s="189">
        <f t="shared" si="7"/>
        <v>0</v>
      </c>
      <c r="BI241" s="189">
        <f t="shared" si="8"/>
        <v>0</v>
      </c>
      <c r="BJ241" s="16" t="s">
        <v>85</v>
      </c>
      <c r="BK241" s="189">
        <f t="shared" si="9"/>
        <v>0</v>
      </c>
      <c r="BL241" s="16" t="s">
        <v>120</v>
      </c>
      <c r="BM241" s="188" t="s">
        <v>305</v>
      </c>
    </row>
    <row r="242" spans="1:65" s="2" customFormat="1" ht="16.5" customHeight="1">
      <c r="A242" s="33"/>
      <c r="B242" s="34"/>
      <c r="C242" s="219" t="s">
        <v>306</v>
      </c>
      <c r="D242" s="219" t="s">
        <v>219</v>
      </c>
      <c r="E242" s="220" t="s">
        <v>307</v>
      </c>
      <c r="F242" s="221" t="s">
        <v>308</v>
      </c>
      <c r="G242" s="222" t="s">
        <v>119</v>
      </c>
      <c r="H242" s="223">
        <v>2</v>
      </c>
      <c r="I242" s="224"/>
      <c r="J242" s="225">
        <f t="shared" si="0"/>
        <v>0</v>
      </c>
      <c r="K242" s="221" t="s">
        <v>657</v>
      </c>
      <c r="L242" s="226"/>
      <c r="M242" s="227" t="s">
        <v>1</v>
      </c>
      <c r="N242" s="228" t="s">
        <v>43</v>
      </c>
      <c r="O242" s="70"/>
      <c r="P242" s="186">
        <f t="shared" si="1"/>
        <v>0</v>
      </c>
      <c r="Q242" s="186">
        <v>0</v>
      </c>
      <c r="R242" s="186">
        <f t="shared" si="2"/>
        <v>0</v>
      </c>
      <c r="S242" s="186">
        <v>0</v>
      </c>
      <c r="T242" s="187">
        <f t="shared" si="3"/>
        <v>0</v>
      </c>
      <c r="U242" s="33"/>
      <c r="V242" s="33"/>
      <c r="W242" s="33"/>
      <c r="X242" s="33"/>
      <c r="Y242" s="33"/>
      <c r="Z242" s="33"/>
      <c r="AA242" s="33"/>
      <c r="AB242" s="33"/>
      <c r="AC242" s="33"/>
      <c r="AD242" s="33"/>
      <c r="AE242" s="33"/>
      <c r="AR242" s="188" t="s">
        <v>173</v>
      </c>
      <c r="AT242" s="188" t="s">
        <v>219</v>
      </c>
      <c r="AU242" s="188" t="s">
        <v>87</v>
      </c>
      <c r="AY242" s="16" t="s">
        <v>115</v>
      </c>
      <c r="BE242" s="189">
        <f t="shared" si="4"/>
        <v>0</v>
      </c>
      <c r="BF242" s="189">
        <f t="shared" si="5"/>
        <v>0</v>
      </c>
      <c r="BG242" s="189">
        <f t="shared" si="6"/>
        <v>0</v>
      </c>
      <c r="BH242" s="189">
        <f t="shared" si="7"/>
        <v>0</v>
      </c>
      <c r="BI242" s="189">
        <f t="shared" si="8"/>
        <v>0</v>
      </c>
      <c r="BJ242" s="16" t="s">
        <v>85</v>
      </c>
      <c r="BK242" s="189">
        <f t="shared" si="9"/>
        <v>0</v>
      </c>
      <c r="BL242" s="16" t="s">
        <v>120</v>
      </c>
      <c r="BM242" s="188" t="s">
        <v>309</v>
      </c>
    </row>
    <row r="243" spans="1:65" s="2" customFormat="1" ht="16.5" customHeight="1">
      <c r="A243" s="33"/>
      <c r="B243" s="34"/>
      <c r="C243" s="219" t="s">
        <v>310</v>
      </c>
      <c r="D243" s="219" t="s">
        <v>219</v>
      </c>
      <c r="E243" s="220" t="s">
        <v>311</v>
      </c>
      <c r="F243" s="221" t="s">
        <v>312</v>
      </c>
      <c r="G243" s="222" t="s">
        <v>256</v>
      </c>
      <c r="H243" s="223">
        <v>10</v>
      </c>
      <c r="I243" s="224"/>
      <c r="J243" s="225">
        <f t="shared" si="0"/>
        <v>0</v>
      </c>
      <c r="K243" s="221" t="s">
        <v>657</v>
      </c>
      <c r="L243" s="226"/>
      <c r="M243" s="227" t="s">
        <v>1</v>
      </c>
      <c r="N243" s="228" t="s">
        <v>43</v>
      </c>
      <c r="O243" s="70"/>
      <c r="P243" s="186">
        <f t="shared" si="1"/>
        <v>0</v>
      </c>
      <c r="Q243" s="186">
        <v>0</v>
      </c>
      <c r="R243" s="186">
        <f t="shared" si="2"/>
        <v>0</v>
      </c>
      <c r="S243" s="186">
        <v>0</v>
      </c>
      <c r="T243" s="187">
        <f t="shared" si="3"/>
        <v>0</v>
      </c>
      <c r="U243" s="33"/>
      <c r="V243" s="33"/>
      <c r="W243" s="33"/>
      <c r="X243" s="33"/>
      <c r="Y243" s="33"/>
      <c r="Z243" s="33"/>
      <c r="AA243" s="33"/>
      <c r="AB243" s="33"/>
      <c r="AC243" s="33"/>
      <c r="AD243" s="33"/>
      <c r="AE243" s="33"/>
      <c r="AR243" s="188" t="s">
        <v>173</v>
      </c>
      <c r="AT243" s="188" t="s">
        <v>219</v>
      </c>
      <c r="AU243" s="188" t="s">
        <v>87</v>
      </c>
      <c r="AY243" s="16" t="s">
        <v>115</v>
      </c>
      <c r="BE243" s="189">
        <f t="shared" si="4"/>
        <v>0</v>
      </c>
      <c r="BF243" s="189">
        <f t="shared" si="5"/>
        <v>0</v>
      </c>
      <c r="BG243" s="189">
        <f t="shared" si="6"/>
        <v>0</v>
      </c>
      <c r="BH243" s="189">
        <f t="shared" si="7"/>
        <v>0</v>
      </c>
      <c r="BI243" s="189">
        <f t="shared" si="8"/>
        <v>0</v>
      </c>
      <c r="BJ243" s="16" t="s">
        <v>85</v>
      </c>
      <c r="BK243" s="189">
        <f t="shared" si="9"/>
        <v>0</v>
      </c>
      <c r="BL243" s="16" t="s">
        <v>120</v>
      </c>
      <c r="BM243" s="188" t="s">
        <v>313</v>
      </c>
    </row>
    <row r="244" spans="1:65" s="2" customFormat="1" ht="16.5" customHeight="1">
      <c r="A244" s="33"/>
      <c r="B244" s="34"/>
      <c r="C244" s="219" t="s">
        <v>314</v>
      </c>
      <c r="D244" s="219" t="s">
        <v>219</v>
      </c>
      <c r="E244" s="220" t="s">
        <v>315</v>
      </c>
      <c r="F244" s="221" t="s">
        <v>316</v>
      </c>
      <c r="G244" s="222" t="s">
        <v>256</v>
      </c>
      <c r="H244" s="223">
        <v>10</v>
      </c>
      <c r="I244" s="224"/>
      <c r="J244" s="225">
        <f t="shared" si="0"/>
        <v>0</v>
      </c>
      <c r="K244" s="221" t="s">
        <v>657</v>
      </c>
      <c r="L244" s="226"/>
      <c r="M244" s="227" t="s">
        <v>1</v>
      </c>
      <c r="N244" s="228" t="s">
        <v>43</v>
      </c>
      <c r="O244" s="70"/>
      <c r="P244" s="186">
        <f t="shared" si="1"/>
        <v>0</v>
      </c>
      <c r="Q244" s="186">
        <v>0</v>
      </c>
      <c r="R244" s="186">
        <f t="shared" si="2"/>
        <v>0</v>
      </c>
      <c r="S244" s="186">
        <v>0</v>
      </c>
      <c r="T244" s="187">
        <f t="shared" si="3"/>
        <v>0</v>
      </c>
      <c r="U244" s="33"/>
      <c r="V244" s="33"/>
      <c r="W244" s="33"/>
      <c r="X244" s="33"/>
      <c r="Y244" s="33"/>
      <c r="Z244" s="33"/>
      <c r="AA244" s="33"/>
      <c r="AB244" s="33"/>
      <c r="AC244" s="33"/>
      <c r="AD244" s="33"/>
      <c r="AE244" s="33"/>
      <c r="AR244" s="188" t="s">
        <v>173</v>
      </c>
      <c r="AT244" s="188" t="s">
        <v>219</v>
      </c>
      <c r="AU244" s="188" t="s">
        <v>87</v>
      </c>
      <c r="AY244" s="16" t="s">
        <v>115</v>
      </c>
      <c r="BE244" s="189">
        <f t="shared" si="4"/>
        <v>0</v>
      </c>
      <c r="BF244" s="189">
        <f t="shared" si="5"/>
        <v>0</v>
      </c>
      <c r="BG244" s="189">
        <f t="shared" si="6"/>
        <v>0</v>
      </c>
      <c r="BH244" s="189">
        <f t="shared" si="7"/>
        <v>0</v>
      </c>
      <c r="BI244" s="189">
        <f t="shared" si="8"/>
        <v>0</v>
      </c>
      <c r="BJ244" s="16" t="s">
        <v>85</v>
      </c>
      <c r="BK244" s="189">
        <f t="shared" si="9"/>
        <v>0</v>
      </c>
      <c r="BL244" s="16" t="s">
        <v>120</v>
      </c>
      <c r="BM244" s="188" t="s">
        <v>317</v>
      </c>
    </row>
    <row r="245" spans="1:65" s="2" customFormat="1" ht="16.5" customHeight="1">
      <c r="A245" s="33"/>
      <c r="B245" s="34"/>
      <c r="C245" s="219" t="s">
        <v>318</v>
      </c>
      <c r="D245" s="219" t="s">
        <v>219</v>
      </c>
      <c r="E245" s="220" t="s">
        <v>87</v>
      </c>
      <c r="F245" s="221" t="s">
        <v>319</v>
      </c>
      <c r="G245" s="222" t="s">
        <v>320</v>
      </c>
      <c r="H245" s="223">
        <v>1000</v>
      </c>
      <c r="I245" s="224"/>
      <c r="J245" s="225">
        <f t="shared" si="0"/>
        <v>0</v>
      </c>
      <c r="K245" s="221" t="s">
        <v>657</v>
      </c>
      <c r="L245" s="226"/>
      <c r="M245" s="227" t="s">
        <v>1</v>
      </c>
      <c r="N245" s="228" t="s">
        <v>43</v>
      </c>
      <c r="O245" s="70"/>
      <c r="P245" s="186">
        <f t="shared" si="1"/>
        <v>0</v>
      </c>
      <c r="Q245" s="186">
        <v>0</v>
      </c>
      <c r="R245" s="186">
        <f t="shared" si="2"/>
        <v>0</v>
      </c>
      <c r="S245" s="186">
        <v>0</v>
      </c>
      <c r="T245" s="187">
        <f t="shared" si="3"/>
        <v>0</v>
      </c>
      <c r="U245" s="33"/>
      <c r="V245" s="33"/>
      <c r="W245" s="33"/>
      <c r="X245" s="33"/>
      <c r="Y245" s="33"/>
      <c r="Z245" s="33"/>
      <c r="AA245" s="33"/>
      <c r="AB245" s="33"/>
      <c r="AC245" s="33"/>
      <c r="AD245" s="33"/>
      <c r="AE245" s="33"/>
      <c r="AR245" s="188" t="s">
        <v>173</v>
      </c>
      <c r="AT245" s="188" t="s">
        <v>219</v>
      </c>
      <c r="AU245" s="188" t="s">
        <v>87</v>
      </c>
      <c r="AY245" s="16" t="s">
        <v>115</v>
      </c>
      <c r="BE245" s="189">
        <f t="shared" si="4"/>
        <v>0</v>
      </c>
      <c r="BF245" s="189">
        <f t="shared" si="5"/>
        <v>0</v>
      </c>
      <c r="BG245" s="189">
        <f t="shared" si="6"/>
        <v>0</v>
      </c>
      <c r="BH245" s="189">
        <f t="shared" si="7"/>
        <v>0</v>
      </c>
      <c r="BI245" s="189">
        <f t="shared" si="8"/>
        <v>0</v>
      </c>
      <c r="BJ245" s="16" t="s">
        <v>85</v>
      </c>
      <c r="BK245" s="189">
        <f t="shared" si="9"/>
        <v>0</v>
      </c>
      <c r="BL245" s="16" t="s">
        <v>120</v>
      </c>
      <c r="BM245" s="188" t="s">
        <v>321</v>
      </c>
    </row>
    <row r="246" spans="1:65" s="12" customFormat="1" ht="22.9" customHeight="1">
      <c r="B246" s="163"/>
      <c r="C246" s="164"/>
      <c r="D246" s="165" t="s">
        <v>77</v>
      </c>
      <c r="E246" s="217" t="s">
        <v>322</v>
      </c>
      <c r="F246" s="217" t="s">
        <v>323</v>
      </c>
      <c r="G246" s="164"/>
      <c r="H246" s="164"/>
      <c r="I246" s="167"/>
      <c r="J246" s="218">
        <f>BK246</f>
        <v>0</v>
      </c>
      <c r="K246" s="164"/>
      <c r="L246" s="169"/>
      <c r="M246" s="170"/>
      <c r="N246" s="171"/>
      <c r="O246" s="171"/>
      <c r="P246" s="172">
        <f>SUM(P247:P275)</f>
        <v>0</v>
      </c>
      <c r="Q246" s="171"/>
      <c r="R246" s="172">
        <f>SUM(R247:R275)</f>
        <v>0</v>
      </c>
      <c r="S246" s="171"/>
      <c r="T246" s="173">
        <f>SUM(T247:T275)</f>
        <v>0</v>
      </c>
      <c r="AR246" s="174" t="s">
        <v>85</v>
      </c>
      <c r="AT246" s="175" t="s">
        <v>77</v>
      </c>
      <c r="AU246" s="175" t="s">
        <v>85</v>
      </c>
      <c r="AY246" s="174" t="s">
        <v>115</v>
      </c>
      <c r="BK246" s="176">
        <f>SUM(BK247:BK275)</f>
        <v>0</v>
      </c>
    </row>
    <row r="247" spans="1:65" s="2" customFormat="1" ht="16.5" customHeight="1">
      <c r="A247" s="33"/>
      <c r="B247" s="34"/>
      <c r="C247" s="219" t="s">
        <v>324</v>
      </c>
      <c r="D247" s="219" t="s">
        <v>219</v>
      </c>
      <c r="E247" s="220" t="s">
        <v>85</v>
      </c>
      <c r="F247" s="221" t="s">
        <v>255</v>
      </c>
      <c r="G247" s="222" t="s">
        <v>256</v>
      </c>
      <c r="H247" s="223">
        <v>40</v>
      </c>
      <c r="I247" s="224"/>
      <c r="J247" s="225">
        <f t="shared" ref="J247:J275" si="10">ROUND(I247*H247,2)</f>
        <v>0</v>
      </c>
      <c r="K247" s="238" t="s">
        <v>657</v>
      </c>
      <c r="L247" s="226"/>
      <c r="M247" s="227" t="s">
        <v>1</v>
      </c>
      <c r="N247" s="228" t="s">
        <v>43</v>
      </c>
      <c r="O247" s="70"/>
      <c r="P247" s="186">
        <f t="shared" ref="P247:P275" si="11">O247*H247</f>
        <v>0</v>
      </c>
      <c r="Q247" s="186">
        <v>0</v>
      </c>
      <c r="R247" s="186">
        <f t="shared" ref="R247:R275" si="12">Q247*H247</f>
        <v>0</v>
      </c>
      <c r="S247" s="186">
        <v>0</v>
      </c>
      <c r="T247" s="187">
        <f t="shared" ref="T247:T275" si="13">S247*H247</f>
        <v>0</v>
      </c>
      <c r="U247" s="33"/>
      <c r="V247" s="33"/>
      <c r="W247" s="33"/>
      <c r="X247" s="33"/>
      <c r="Y247" s="33"/>
      <c r="Z247" s="33"/>
      <c r="AA247" s="33"/>
      <c r="AB247" s="33"/>
      <c r="AC247" s="33"/>
      <c r="AD247" s="33"/>
      <c r="AE247" s="33"/>
      <c r="AR247" s="188" t="s">
        <v>173</v>
      </c>
      <c r="AT247" s="188" t="s">
        <v>219</v>
      </c>
      <c r="AU247" s="188" t="s">
        <v>87</v>
      </c>
      <c r="AY247" s="16" t="s">
        <v>115</v>
      </c>
      <c r="BE247" s="189">
        <f t="shared" ref="BE247:BE275" si="14">IF(N247="základní",J247,0)</f>
        <v>0</v>
      </c>
      <c r="BF247" s="189">
        <f t="shared" ref="BF247:BF275" si="15">IF(N247="snížená",J247,0)</f>
        <v>0</v>
      </c>
      <c r="BG247" s="189">
        <f t="shared" ref="BG247:BG275" si="16">IF(N247="zákl. přenesená",J247,0)</f>
        <v>0</v>
      </c>
      <c r="BH247" s="189">
        <f t="shared" ref="BH247:BH275" si="17">IF(N247="sníž. přenesená",J247,0)</f>
        <v>0</v>
      </c>
      <c r="BI247" s="189">
        <f t="shared" ref="BI247:BI275" si="18">IF(N247="nulová",J247,0)</f>
        <v>0</v>
      </c>
      <c r="BJ247" s="16" t="s">
        <v>85</v>
      </c>
      <c r="BK247" s="189">
        <f t="shared" ref="BK247:BK275" si="19">ROUND(I247*H247,2)</f>
        <v>0</v>
      </c>
      <c r="BL247" s="16" t="s">
        <v>120</v>
      </c>
      <c r="BM247" s="188" t="s">
        <v>325</v>
      </c>
    </row>
    <row r="248" spans="1:65" s="2" customFormat="1" ht="16.5" customHeight="1">
      <c r="A248" s="33"/>
      <c r="B248" s="34"/>
      <c r="C248" s="219" t="s">
        <v>326</v>
      </c>
      <c r="D248" s="219" t="s">
        <v>219</v>
      </c>
      <c r="E248" s="220" t="s">
        <v>117</v>
      </c>
      <c r="F248" s="221" t="s">
        <v>327</v>
      </c>
      <c r="G248" s="222" t="s">
        <v>119</v>
      </c>
      <c r="H248" s="223">
        <v>2</v>
      </c>
      <c r="I248" s="224"/>
      <c r="J248" s="225">
        <f t="shared" si="10"/>
        <v>0</v>
      </c>
      <c r="K248" s="238" t="s">
        <v>657</v>
      </c>
      <c r="L248" s="226"/>
      <c r="M248" s="227" t="s">
        <v>1</v>
      </c>
      <c r="N248" s="228" t="s">
        <v>43</v>
      </c>
      <c r="O248" s="70"/>
      <c r="P248" s="186">
        <f t="shared" si="11"/>
        <v>0</v>
      </c>
      <c r="Q248" s="186">
        <v>0</v>
      </c>
      <c r="R248" s="186">
        <f t="shared" si="12"/>
        <v>0</v>
      </c>
      <c r="S248" s="186">
        <v>0</v>
      </c>
      <c r="T248" s="187">
        <f t="shared" si="13"/>
        <v>0</v>
      </c>
      <c r="U248" s="33"/>
      <c r="V248" s="33"/>
      <c r="W248" s="33"/>
      <c r="X248" s="33"/>
      <c r="Y248" s="33"/>
      <c r="Z248" s="33"/>
      <c r="AA248" s="33"/>
      <c r="AB248" s="33"/>
      <c r="AC248" s="33"/>
      <c r="AD248" s="33"/>
      <c r="AE248" s="33"/>
      <c r="AR248" s="188" t="s">
        <v>173</v>
      </c>
      <c r="AT248" s="188" t="s">
        <v>219</v>
      </c>
      <c r="AU248" s="188" t="s">
        <v>87</v>
      </c>
      <c r="AY248" s="16" t="s">
        <v>115</v>
      </c>
      <c r="BE248" s="189">
        <f t="shared" si="14"/>
        <v>0</v>
      </c>
      <c r="BF248" s="189">
        <f t="shared" si="15"/>
        <v>0</v>
      </c>
      <c r="BG248" s="189">
        <f t="shared" si="16"/>
        <v>0</v>
      </c>
      <c r="BH248" s="189">
        <f t="shared" si="17"/>
        <v>0</v>
      </c>
      <c r="BI248" s="189">
        <f t="shared" si="18"/>
        <v>0</v>
      </c>
      <c r="BJ248" s="16" t="s">
        <v>85</v>
      </c>
      <c r="BK248" s="189">
        <f t="shared" si="19"/>
        <v>0</v>
      </c>
      <c r="BL248" s="16" t="s">
        <v>120</v>
      </c>
      <c r="BM248" s="188" t="s">
        <v>328</v>
      </c>
    </row>
    <row r="249" spans="1:65" s="2" customFormat="1" ht="16.5" customHeight="1">
      <c r="A249" s="33"/>
      <c r="B249" s="34"/>
      <c r="C249" s="219" t="s">
        <v>329</v>
      </c>
      <c r="D249" s="219" t="s">
        <v>219</v>
      </c>
      <c r="E249" s="220" t="s">
        <v>330</v>
      </c>
      <c r="F249" s="221" t="s">
        <v>331</v>
      </c>
      <c r="G249" s="222" t="s">
        <v>119</v>
      </c>
      <c r="H249" s="223">
        <v>2</v>
      </c>
      <c r="I249" s="224"/>
      <c r="J249" s="225">
        <f t="shared" si="10"/>
        <v>0</v>
      </c>
      <c r="K249" s="238" t="s">
        <v>657</v>
      </c>
      <c r="L249" s="226"/>
      <c r="M249" s="227" t="s">
        <v>1</v>
      </c>
      <c r="N249" s="228" t="s">
        <v>43</v>
      </c>
      <c r="O249" s="70"/>
      <c r="P249" s="186">
        <f t="shared" si="11"/>
        <v>0</v>
      </c>
      <c r="Q249" s="186">
        <v>0</v>
      </c>
      <c r="R249" s="186">
        <f t="shared" si="12"/>
        <v>0</v>
      </c>
      <c r="S249" s="186">
        <v>0</v>
      </c>
      <c r="T249" s="187">
        <f t="shared" si="13"/>
        <v>0</v>
      </c>
      <c r="U249" s="33"/>
      <c r="V249" s="33"/>
      <c r="W249" s="33"/>
      <c r="X249" s="33"/>
      <c r="Y249" s="33"/>
      <c r="Z249" s="33"/>
      <c r="AA249" s="33"/>
      <c r="AB249" s="33"/>
      <c r="AC249" s="33"/>
      <c r="AD249" s="33"/>
      <c r="AE249" s="33"/>
      <c r="AR249" s="188" t="s">
        <v>173</v>
      </c>
      <c r="AT249" s="188" t="s">
        <v>219</v>
      </c>
      <c r="AU249" s="188" t="s">
        <v>87</v>
      </c>
      <c r="AY249" s="16" t="s">
        <v>115</v>
      </c>
      <c r="BE249" s="189">
        <f t="shared" si="14"/>
        <v>0</v>
      </c>
      <c r="BF249" s="189">
        <f t="shared" si="15"/>
        <v>0</v>
      </c>
      <c r="BG249" s="189">
        <f t="shared" si="16"/>
        <v>0</v>
      </c>
      <c r="BH249" s="189">
        <f t="shared" si="17"/>
        <v>0</v>
      </c>
      <c r="BI249" s="189">
        <f t="shared" si="18"/>
        <v>0</v>
      </c>
      <c r="BJ249" s="16" t="s">
        <v>85</v>
      </c>
      <c r="BK249" s="189">
        <f t="shared" si="19"/>
        <v>0</v>
      </c>
      <c r="BL249" s="16" t="s">
        <v>120</v>
      </c>
      <c r="BM249" s="188" t="s">
        <v>332</v>
      </c>
    </row>
    <row r="250" spans="1:65" s="2" customFormat="1" ht="16.5" customHeight="1">
      <c r="A250" s="33"/>
      <c r="B250" s="34"/>
      <c r="C250" s="219" t="s">
        <v>333</v>
      </c>
      <c r="D250" s="219" t="s">
        <v>219</v>
      </c>
      <c r="E250" s="220" t="s">
        <v>334</v>
      </c>
      <c r="F250" s="221" t="s">
        <v>229</v>
      </c>
      <c r="G250" s="222" t="s">
        <v>119</v>
      </c>
      <c r="H250" s="223">
        <v>2</v>
      </c>
      <c r="I250" s="224"/>
      <c r="J250" s="225">
        <f t="shared" si="10"/>
        <v>0</v>
      </c>
      <c r="K250" s="238" t="s">
        <v>657</v>
      </c>
      <c r="L250" s="226"/>
      <c r="M250" s="227" t="s">
        <v>1</v>
      </c>
      <c r="N250" s="228" t="s">
        <v>43</v>
      </c>
      <c r="O250" s="70"/>
      <c r="P250" s="186">
        <f t="shared" si="11"/>
        <v>0</v>
      </c>
      <c r="Q250" s="186">
        <v>0</v>
      </c>
      <c r="R250" s="186">
        <f t="shared" si="12"/>
        <v>0</v>
      </c>
      <c r="S250" s="186">
        <v>0</v>
      </c>
      <c r="T250" s="187">
        <f t="shared" si="13"/>
        <v>0</v>
      </c>
      <c r="U250" s="33"/>
      <c r="V250" s="33"/>
      <c r="W250" s="33"/>
      <c r="X250" s="33"/>
      <c r="Y250" s="33"/>
      <c r="Z250" s="33"/>
      <c r="AA250" s="33"/>
      <c r="AB250" s="33"/>
      <c r="AC250" s="33"/>
      <c r="AD250" s="33"/>
      <c r="AE250" s="33"/>
      <c r="AR250" s="188" t="s">
        <v>173</v>
      </c>
      <c r="AT250" s="188" t="s">
        <v>219</v>
      </c>
      <c r="AU250" s="188" t="s">
        <v>87</v>
      </c>
      <c r="AY250" s="16" t="s">
        <v>115</v>
      </c>
      <c r="BE250" s="189">
        <f t="shared" si="14"/>
        <v>0</v>
      </c>
      <c r="BF250" s="189">
        <f t="shared" si="15"/>
        <v>0</v>
      </c>
      <c r="BG250" s="189">
        <f t="shared" si="16"/>
        <v>0</v>
      </c>
      <c r="BH250" s="189">
        <f t="shared" si="17"/>
        <v>0</v>
      </c>
      <c r="BI250" s="189">
        <f t="shared" si="18"/>
        <v>0</v>
      </c>
      <c r="BJ250" s="16" t="s">
        <v>85</v>
      </c>
      <c r="BK250" s="189">
        <f t="shared" si="19"/>
        <v>0</v>
      </c>
      <c r="BL250" s="16" t="s">
        <v>120</v>
      </c>
      <c r="BM250" s="188" t="s">
        <v>335</v>
      </c>
    </row>
    <row r="251" spans="1:65" s="2" customFormat="1" ht="16.5" customHeight="1">
      <c r="A251" s="33"/>
      <c r="B251" s="34"/>
      <c r="C251" s="219" t="s">
        <v>336</v>
      </c>
      <c r="D251" s="219" t="s">
        <v>219</v>
      </c>
      <c r="E251" s="220" t="s">
        <v>337</v>
      </c>
      <c r="F251" s="221" t="s">
        <v>338</v>
      </c>
      <c r="G251" s="222" t="s">
        <v>119</v>
      </c>
      <c r="H251" s="223">
        <v>2</v>
      </c>
      <c r="I251" s="224"/>
      <c r="J251" s="225">
        <f t="shared" si="10"/>
        <v>0</v>
      </c>
      <c r="K251" s="238" t="s">
        <v>657</v>
      </c>
      <c r="L251" s="226"/>
      <c r="M251" s="227" t="s">
        <v>1</v>
      </c>
      <c r="N251" s="228" t="s">
        <v>43</v>
      </c>
      <c r="O251" s="70"/>
      <c r="P251" s="186">
        <f t="shared" si="11"/>
        <v>0</v>
      </c>
      <c r="Q251" s="186">
        <v>0</v>
      </c>
      <c r="R251" s="186">
        <f t="shared" si="12"/>
        <v>0</v>
      </c>
      <c r="S251" s="186">
        <v>0</v>
      </c>
      <c r="T251" s="187">
        <f t="shared" si="13"/>
        <v>0</v>
      </c>
      <c r="U251" s="33"/>
      <c r="V251" s="33"/>
      <c r="W251" s="33"/>
      <c r="X251" s="33"/>
      <c r="Y251" s="33"/>
      <c r="Z251" s="33"/>
      <c r="AA251" s="33"/>
      <c r="AB251" s="33"/>
      <c r="AC251" s="33"/>
      <c r="AD251" s="33"/>
      <c r="AE251" s="33"/>
      <c r="AR251" s="188" t="s">
        <v>173</v>
      </c>
      <c r="AT251" s="188" t="s">
        <v>219</v>
      </c>
      <c r="AU251" s="188" t="s">
        <v>87</v>
      </c>
      <c r="AY251" s="16" t="s">
        <v>115</v>
      </c>
      <c r="BE251" s="189">
        <f t="shared" si="14"/>
        <v>0</v>
      </c>
      <c r="BF251" s="189">
        <f t="shared" si="15"/>
        <v>0</v>
      </c>
      <c r="BG251" s="189">
        <f t="shared" si="16"/>
        <v>0</v>
      </c>
      <c r="BH251" s="189">
        <f t="shared" si="17"/>
        <v>0</v>
      </c>
      <c r="BI251" s="189">
        <f t="shared" si="18"/>
        <v>0</v>
      </c>
      <c r="BJ251" s="16" t="s">
        <v>85</v>
      </c>
      <c r="BK251" s="189">
        <f t="shared" si="19"/>
        <v>0</v>
      </c>
      <c r="BL251" s="16" t="s">
        <v>120</v>
      </c>
      <c r="BM251" s="188" t="s">
        <v>339</v>
      </c>
    </row>
    <row r="252" spans="1:65" s="2" customFormat="1" ht="24.2" customHeight="1">
      <c r="A252" s="33"/>
      <c r="B252" s="34"/>
      <c r="C252" s="219" t="s">
        <v>340</v>
      </c>
      <c r="D252" s="219" t="s">
        <v>219</v>
      </c>
      <c r="E252" s="220" t="s">
        <v>341</v>
      </c>
      <c r="F252" s="221" t="s">
        <v>342</v>
      </c>
      <c r="G252" s="222" t="s">
        <v>119</v>
      </c>
      <c r="H252" s="223">
        <v>2</v>
      </c>
      <c r="I252" s="224"/>
      <c r="J252" s="225">
        <f t="shared" si="10"/>
        <v>0</v>
      </c>
      <c r="K252" s="238" t="s">
        <v>657</v>
      </c>
      <c r="L252" s="226"/>
      <c r="M252" s="227" t="s">
        <v>1</v>
      </c>
      <c r="N252" s="228" t="s">
        <v>43</v>
      </c>
      <c r="O252" s="70"/>
      <c r="P252" s="186">
        <f t="shared" si="11"/>
        <v>0</v>
      </c>
      <c r="Q252" s="186">
        <v>0</v>
      </c>
      <c r="R252" s="186">
        <f t="shared" si="12"/>
        <v>0</v>
      </c>
      <c r="S252" s="186">
        <v>0</v>
      </c>
      <c r="T252" s="187">
        <f t="shared" si="13"/>
        <v>0</v>
      </c>
      <c r="U252" s="33"/>
      <c r="V252" s="33"/>
      <c r="W252" s="33"/>
      <c r="X252" s="33"/>
      <c r="Y252" s="33"/>
      <c r="Z252" s="33"/>
      <c r="AA252" s="33"/>
      <c r="AB252" s="33"/>
      <c r="AC252" s="33"/>
      <c r="AD252" s="33"/>
      <c r="AE252" s="33"/>
      <c r="AR252" s="188" t="s">
        <v>173</v>
      </c>
      <c r="AT252" s="188" t="s">
        <v>219</v>
      </c>
      <c r="AU252" s="188" t="s">
        <v>87</v>
      </c>
      <c r="AY252" s="16" t="s">
        <v>115</v>
      </c>
      <c r="BE252" s="189">
        <f t="shared" si="14"/>
        <v>0</v>
      </c>
      <c r="BF252" s="189">
        <f t="shared" si="15"/>
        <v>0</v>
      </c>
      <c r="BG252" s="189">
        <f t="shared" si="16"/>
        <v>0</v>
      </c>
      <c r="BH252" s="189">
        <f t="shared" si="17"/>
        <v>0</v>
      </c>
      <c r="BI252" s="189">
        <f t="shared" si="18"/>
        <v>0</v>
      </c>
      <c r="BJ252" s="16" t="s">
        <v>85</v>
      </c>
      <c r="BK252" s="189">
        <f t="shared" si="19"/>
        <v>0</v>
      </c>
      <c r="BL252" s="16" t="s">
        <v>120</v>
      </c>
      <c r="BM252" s="188" t="s">
        <v>343</v>
      </c>
    </row>
    <row r="253" spans="1:65" s="2" customFormat="1" ht="16.5" customHeight="1">
      <c r="A253" s="33"/>
      <c r="B253" s="34"/>
      <c r="C253" s="219" t="s">
        <v>344</v>
      </c>
      <c r="D253" s="219" t="s">
        <v>219</v>
      </c>
      <c r="E253" s="220" t="s">
        <v>345</v>
      </c>
      <c r="F253" s="221" t="s">
        <v>346</v>
      </c>
      <c r="G253" s="222" t="s">
        <v>119</v>
      </c>
      <c r="H253" s="223">
        <v>2</v>
      </c>
      <c r="I253" s="224"/>
      <c r="J253" s="225">
        <f t="shared" si="10"/>
        <v>0</v>
      </c>
      <c r="K253" s="238" t="s">
        <v>657</v>
      </c>
      <c r="L253" s="226"/>
      <c r="M253" s="227" t="s">
        <v>1</v>
      </c>
      <c r="N253" s="228" t="s">
        <v>43</v>
      </c>
      <c r="O253" s="70"/>
      <c r="P253" s="186">
        <f t="shared" si="11"/>
        <v>0</v>
      </c>
      <c r="Q253" s="186">
        <v>0</v>
      </c>
      <c r="R253" s="186">
        <f t="shared" si="12"/>
        <v>0</v>
      </c>
      <c r="S253" s="186">
        <v>0</v>
      </c>
      <c r="T253" s="187">
        <f t="shared" si="13"/>
        <v>0</v>
      </c>
      <c r="U253" s="33"/>
      <c r="V253" s="33"/>
      <c r="W253" s="33"/>
      <c r="X253" s="33"/>
      <c r="Y253" s="33"/>
      <c r="Z253" s="33"/>
      <c r="AA253" s="33"/>
      <c r="AB253" s="33"/>
      <c r="AC253" s="33"/>
      <c r="AD253" s="33"/>
      <c r="AE253" s="33"/>
      <c r="AR253" s="188" t="s">
        <v>173</v>
      </c>
      <c r="AT253" s="188" t="s">
        <v>219</v>
      </c>
      <c r="AU253" s="188" t="s">
        <v>87</v>
      </c>
      <c r="AY253" s="16" t="s">
        <v>115</v>
      </c>
      <c r="BE253" s="189">
        <f t="shared" si="14"/>
        <v>0</v>
      </c>
      <c r="BF253" s="189">
        <f t="shared" si="15"/>
        <v>0</v>
      </c>
      <c r="BG253" s="189">
        <f t="shared" si="16"/>
        <v>0</v>
      </c>
      <c r="BH253" s="189">
        <f t="shared" si="17"/>
        <v>0</v>
      </c>
      <c r="BI253" s="189">
        <f t="shared" si="18"/>
        <v>0</v>
      </c>
      <c r="BJ253" s="16" t="s">
        <v>85</v>
      </c>
      <c r="BK253" s="189">
        <f t="shared" si="19"/>
        <v>0</v>
      </c>
      <c r="BL253" s="16" t="s">
        <v>120</v>
      </c>
      <c r="BM253" s="188" t="s">
        <v>347</v>
      </c>
    </row>
    <row r="254" spans="1:65" s="2" customFormat="1" ht="16.5" customHeight="1">
      <c r="A254" s="33"/>
      <c r="B254" s="34"/>
      <c r="C254" s="219" t="s">
        <v>348</v>
      </c>
      <c r="D254" s="219" t="s">
        <v>219</v>
      </c>
      <c r="E254" s="220" t="s">
        <v>349</v>
      </c>
      <c r="F254" s="221" t="s">
        <v>241</v>
      </c>
      <c r="G254" s="222" t="s">
        <v>119</v>
      </c>
      <c r="H254" s="223">
        <v>2</v>
      </c>
      <c r="I254" s="224"/>
      <c r="J254" s="225">
        <f t="shared" si="10"/>
        <v>0</v>
      </c>
      <c r="K254" s="238" t="s">
        <v>657</v>
      </c>
      <c r="L254" s="226"/>
      <c r="M254" s="227" t="s">
        <v>1</v>
      </c>
      <c r="N254" s="228" t="s">
        <v>43</v>
      </c>
      <c r="O254" s="70"/>
      <c r="P254" s="186">
        <f t="shared" si="11"/>
        <v>0</v>
      </c>
      <c r="Q254" s="186">
        <v>0</v>
      </c>
      <c r="R254" s="186">
        <f t="shared" si="12"/>
        <v>0</v>
      </c>
      <c r="S254" s="186">
        <v>0</v>
      </c>
      <c r="T254" s="187">
        <f t="shared" si="13"/>
        <v>0</v>
      </c>
      <c r="U254" s="33"/>
      <c r="V254" s="33"/>
      <c r="W254" s="33"/>
      <c r="X254" s="33"/>
      <c r="Y254" s="33"/>
      <c r="Z254" s="33"/>
      <c r="AA254" s="33"/>
      <c r="AB254" s="33"/>
      <c r="AC254" s="33"/>
      <c r="AD254" s="33"/>
      <c r="AE254" s="33"/>
      <c r="AR254" s="188" t="s">
        <v>173</v>
      </c>
      <c r="AT254" s="188" t="s">
        <v>219</v>
      </c>
      <c r="AU254" s="188" t="s">
        <v>87</v>
      </c>
      <c r="AY254" s="16" t="s">
        <v>115</v>
      </c>
      <c r="BE254" s="189">
        <f t="shared" si="14"/>
        <v>0</v>
      </c>
      <c r="BF254" s="189">
        <f t="shared" si="15"/>
        <v>0</v>
      </c>
      <c r="BG254" s="189">
        <f t="shared" si="16"/>
        <v>0</v>
      </c>
      <c r="BH254" s="189">
        <f t="shared" si="17"/>
        <v>0</v>
      </c>
      <c r="BI254" s="189">
        <f t="shared" si="18"/>
        <v>0</v>
      </c>
      <c r="BJ254" s="16" t="s">
        <v>85</v>
      </c>
      <c r="BK254" s="189">
        <f t="shared" si="19"/>
        <v>0</v>
      </c>
      <c r="BL254" s="16" t="s">
        <v>120</v>
      </c>
      <c r="BM254" s="188" t="s">
        <v>350</v>
      </c>
    </row>
    <row r="255" spans="1:65" s="2" customFormat="1" ht="16.5" customHeight="1">
      <c r="A255" s="33"/>
      <c r="B255" s="34"/>
      <c r="C255" s="219" t="s">
        <v>351</v>
      </c>
      <c r="D255" s="219" t="s">
        <v>219</v>
      </c>
      <c r="E255" s="220" t="s">
        <v>352</v>
      </c>
      <c r="F255" s="221" t="s">
        <v>244</v>
      </c>
      <c r="G255" s="222" t="s">
        <v>119</v>
      </c>
      <c r="H255" s="223">
        <v>2</v>
      </c>
      <c r="I255" s="224"/>
      <c r="J255" s="225">
        <f t="shared" si="10"/>
        <v>0</v>
      </c>
      <c r="K255" s="238" t="s">
        <v>657</v>
      </c>
      <c r="L255" s="226"/>
      <c r="M255" s="227" t="s">
        <v>1</v>
      </c>
      <c r="N255" s="228" t="s">
        <v>43</v>
      </c>
      <c r="O255" s="70"/>
      <c r="P255" s="186">
        <f t="shared" si="11"/>
        <v>0</v>
      </c>
      <c r="Q255" s="186">
        <v>0</v>
      </c>
      <c r="R255" s="186">
        <f t="shared" si="12"/>
        <v>0</v>
      </c>
      <c r="S255" s="186">
        <v>0</v>
      </c>
      <c r="T255" s="187">
        <f t="shared" si="13"/>
        <v>0</v>
      </c>
      <c r="U255" s="33"/>
      <c r="V255" s="33"/>
      <c r="W255" s="33"/>
      <c r="X255" s="33"/>
      <c r="Y255" s="33"/>
      <c r="Z255" s="33"/>
      <c r="AA255" s="33"/>
      <c r="AB255" s="33"/>
      <c r="AC255" s="33"/>
      <c r="AD255" s="33"/>
      <c r="AE255" s="33"/>
      <c r="AR255" s="188" t="s">
        <v>173</v>
      </c>
      <c r="AT255" s="188" t="s">
        <v>219</v>
      </c>
      <c r="AU255" s="188" t="s">
        <v>87</v>
      </c>
      <c r="AY255" s="16" t="s">
        <v>115</v>
      </c>
      <c r="BE255" s="189">
        <f t="shared" si="14"/>
        <v>0</v>
      </c>
      <c r="BF255" s="189">
        <f t="shared" si="15"/>
        <v>0</v>
      </c>
      <c r="BG255" s="189">
        <f t="shared" si="16"/>
        <v>0</v>
      </c>
      <c r="BH255" s="189">
        <f t="shared" si="17"/>
        <v>0</v>
      </c>
      <c r="BI255" s="189">
        <f t="shared" si="18"/>
        <v>0</v>
      </c>
      <c r="BJ255" s="16" t="s">
        <v>85</v>
      </c>
      <c r="BK255" s="189">
        <f t="shared" si="19"/>
        <v>0</v>
      </c>
      <c r="BL255" s="16" t="s">
        <v>120</v>
      </c>
      <c r="BM255" s="188" t="s">
        <v>353</v>
      </c>
    </row>
    <row r="256" spans="1:65" s="2" customFormat="1" ht="16.5" customHeight="1">
      <c r="A256" s="33"/>
      <c r="B256" s="34"/>
      <c r="C256" s="219" t="s">
        <v>354</v>
      </c>
      <c r="D256" s="219" t="s">
        <v>219</v>
      </c>
      <c r="E256" s="220" t="s">
        <v>355</v>
      </c>
      <c r="F256" s="221" t="s">
        <v>248</v>
      </c>
      <c r="G256" s="222" t="s">
        <v>119</v>
      </c>
      <c r="H256" s="223">
        <v>2</v>
      </c>
      <c r="I256" s="224"/>
      <c r="J256" s="225">
        <f t="shared" si="10"/>
        <v>0</v>
      </c>
      <c r="K256" s="238" t="s">
        <v>657</v>
      </c>
      <c r="L256" s="226"/>
      <c r="M256" s="227" t="s">
        <v>1</v>
      </c>
      <c r="N256" s="228" t="s">
        <v>43</v>
      </c>
      <c r="O256" s="70"/>
      <c r="P256" s="186">
        <f t="shared" si="11"/>
        <v>0</v>
      </c>
      <c r="Q256" s="186">
        <v>0</v>
      </c>
      <c r="R256" s="186">
        <f t="shared" si="12"/>
        <v>0</v>
      </c>
      <c r="S256" s="186">
        <v>0</v>
      </c>
      <c r="T256" s="187">
        <f t="shared" si="13"/>
        <v>0</v>
      </c>
      <c r="U256" s="33"/>
      <c r="V256" s="33"/>
      <c r="W256" s="33"/>
      <c r="X256" s="33"/>
      <c r="Y256" s="33"/>
      <c r="Z256" s="33"/>
      <c r="AA256" s="33"/>
      <c r="AB256" s="33"/>
      <c r="AC256" s="33"/>
      <c r="AD256" s="33"/>
      <c r="AE256" s="33"/>
      <c r="AR256" s="188" t="s">
        <v>173</v>
      </c>
      <c r="AT256" s="188" t="s">
        <v>219</v>
      </c>
      <c r="AU256" s="188" t="s">
        <v>87</v>
      </c>
      <c r="AY256" s="16" t="s">
        <v>115</v>
      </c>
      <c r="BE256" s="189">
        <f t="shared" si="14"/>
        <v>0</v>
      </c>
      <c r="BF256" s="189">
        <f t="shared" si="15"/>
        <v>0</v>
      </c>
      <c r="BG256" s="189">
        <f t="shared" si="16"/>
        <v>0</v>
      </c>
      <c r="BH256" s="189">
        <f t="shared" si="17"/>
        <v>0</v>
      </c>
      <c r="BI256" s="189">
        <f t="shared" si="18"/>
        <v>0</v>
      </c>
      <c r="BJ256" s="16" t="s">
        <v>85</v>
      </c>
      <c r="BK256" s="189">
        <f t="shared" si="19"/>
        <v>0</v>
      </c>
      <c r="BL256" s="16" t="s">
        <v>120</v>
      </c>
      <c r="BM256" s="188" t="s">
        <v>356</v>
      </c>
    </row>
    <row r="257" spans="1:65" s="2" customFormat="1" ht="16.5" customHeight="1">
      <c r="A257" s="33"/>
      <c r="B257" s="34"/>
      <c r="C257" s="219" t="s">
        <v>357</v>
      </c>
      <c r="D257" s="219" t="s">
        <v>219</v>
      </c>
      <c r="E257" s="220" t="s">
        <v>358</v>
      </c>
      <c r="F257" s="221" t="s">
        <v>359</v>
      </c>
      <c r="G257" s="222" t="s">
        <v>119</v>
      </c>
      <c r="H257" s="223">
        <v>2</v>
      </c>
      <c r="I257" s="224"/>
      <c r="J257" s="225">
        <f t="shared" si="10"/>
        <v>0</v>
      </c>
      <c r="K257" s="238" t="s">
        <v>657</v>
      </c>
      <c r="L257" s="226"/>
      <c r="M257" s="227" t="s">
        <v>1</v>
      </c>
      <c r="N257" s="228" t="s">
        <v>43</v>
      </c>
      <c r="O257" s="70"/>
      <c r="P257" s="186">
        <f t="shared" si="11"/>
        <v>0</v>
      </c>
      <c r="Q257" s="186">
        <v>0</v>
      </c>
      <c r="R257" s="186">
        <f t="shared" si="12"/>
        <v>0</v>
      </c>
      <c r="S257" s="186">
        <v>0</v>
      </c>
      <c r="T257" s="187">
        <f t="shared" si="13"/>
        <v>0</v>
      </c>
      <c r="U257" s="33"/>
      <c r="V257" s="33"/>
      <c r="W257" s="33"/>
      <c r="X257" s="33"/>
      <c r="Y257" s="33"/>
      <c r="Z257" s="33"/>
      <c r="AA257" s="33"/>
      <c r="AB257" s="33"/>
      <c r="AC257" s="33"/>
      <c r="AD257" s="33"/>
      <c r="AE257" s="33"/>
      <c r="AR257" s="188" t="s">
        <v>173</v>
      </c>
      <c r="AT257" s="188" t="s">
        <v>219</v>
      </c>
      <c r="AU257" s="188" t="s">
        <v>87</v>
      </c>
      <c r="AY257" s="16" t="s">
        <v>115</v>
      </c>
      <c r="BE257" s="189">
        <f t="shared" si="14"/>
        <v>0</v>
      </c>
      <c r="BF257" s="189">
        <f t="shared" si="15"/>
        <v>0</v>
      </c>
      <c r="BG257" s="189">
        <f t="shared" si="16"/>
        <v>0</v>
      </c>
      <c r="BH257" s="189">
        <f t="shared" si="17"/>
        <v>0</v>
      </c>
      <c r="BI257" s="189">
        <f t="shared" si="18"/>
        <v>0</v>
      </c>
      <c r="BJ257" s="16" t="s">
        <v>85</v>
      </c>
      <c r="BK257" s="189">
        <f t="shared" si="19"/>
        <v>0</v>
      </c>
      <c r="BL257" s="16" t="s">
        <v>120</v>
      </c>
      <c r="BM257" s="188" t="s">
        <v>360</v>
      </c>
    </row>
    <row r="258" spans="1:65" s="2" customFormat="1" ht="16.5" customHeight="1">
      <c r="A258" s="33"/>
      <c r="B258" s="34"/>
      <c r="C258" s="219" t="s">
        <v>361</v>
      </c>
      <c r="D258" s="219" t="s">
        <v>219</v>
      </c>
      <c r="E258" s="220" t="s">
        <v>362</v>
      </c>
      <c r="F258" s="221" t="s">
        <v>363</v>
      </c>
      <c r="G258" s="222" t="s">
        <v>119</v>
      </c>
      <c r="H258" s="223">
        <v>2</v>
      </c>
      <c r="I258" s="224"/>
      <c r="J258" s="225">
        <f t="shared" si="10"/>
        <v>0</v>
      </c>
      <c r="K258" s="238" t="s">
        <v>657</v>
      </c>
      <c r="L258" s="226"/>
      <c r="M258" s="227" t="s">
        <v>1</v>
      </c>
      <c r="N258" s="228" t="s">
        <v>43</v>
      </c>
      <c r="O258" s="70"/>
      <c r="P258" s="186">
        <f t="shared" si="11"/>
        <v>0</v>
      </c>
      <c r="Q258" s="186">
        <v>0</v>
      </c>
      <c r="R258" s="186">
        <f t="shared" si="12"/>
        <v>0</v>
      </c>
      <c r="S258" s="186">
        <v>0</v>
      </c>
      <c r="T258" s="187">
        <f t="shared" si="13"/>
        <v>0</v>
      </c>
      <c r="U258" s="33"/>
      <c r="V258" s="33"/>
      <c r="W258" s="33"/>
      <c r="X258" s="33"/>
      <c r="Y258" s="33"/>
      <c r="Z258" s="33"/>
      <c r="AA258" s="33"/>
      <c r="AB258" s="33"/>
      <c r="AC258" s="33"/>
      <c r="AD258" s="33"/>
      <c r="AE258" s="33"/>
      <c r="AR258" s="188" t="s">
        <v>173</v>
      </c>
      <c r="AT258" s="188" t="s">
        <v>219</v>
      </c>
      <c r="AU258" s="188" t="s">
        <v>87</v>
      </c>
      <c r="AY258" s="16" t="s">
        <v>115</v>
      </c>
      <c r="BE258" s="189">
        <f t="shared" si="14"/>
        <v>0</v>
      </c>
      <c r="BF258" s="189">
        <f t="shared" si="15"/>
        <v>0</v>
      </c>
      <c r="BG258" s="189">
        <f t="shared" si="16"/>
        <v>0</v>
      </c>
      <c r="BH258" s="189">
        <f t="shared" si="17"/>
        <v>0</v>
      </c>
      <c r="BI258" s="189">
        <f t="shared" si="18"/>
        <v>0</v>
      </c>
      <c r="BJ258" s="16" t="s">
        <v>85</v>
      </c>
      <c r="BK258" s="189">
        <f t="shared" si="19"/>
        <v>0</v>
      </c>
      <c r="BL258" s="16" t="s">
        <v>120</v>
      </c>
      <c r="BM258" s="188" t="s">
        <v>364</v>
      </c>
    </row>
    <row r="259" spans="1:65" s="2" customFormat="1" ht="16.5" customHeight="1">
      <c r="A259" s="33"/>
      <c r="B259" s="34"/>
      <c r="C259" s="219" t="s">
        <v>365</v>
      </c>
      <c r="D259" s="219" t="s">
        <v>219</v>
      </c>
      <c r="E259" s="220" t="s">
        <v>366</v>
      </c>
      <c r="F259" s="221" t="s">
        <v>367</v>
      </c>
      <c r="G259" s="222" t="s">
        <v>119</v>
      </c>
      <c r="H259" s="223">
        <v>2</v>
      </c>
      <c r="I259" s="224"/>
      <c r="J259" s="225">
        <f t="shared" si="10"/>
        <v>0</v>
      </c>
      <c r="K259" s="238" t="s">
        <v>657</v>
      </c>
      <c r="L259" s="226"/>
      <c r="M259" s="227" t="s">
        <v>1</v>
      </c>
      <c r="N259" s="228" t="s">
        <v>43</v>
      </c>
      <c r="O259" s="70"/>
      <c r="P259" s="186">
        <f t="shared" si="11"/>
        <v>0</v>
      </c>
      <c r="Q259" s="186">
        <v>0</v>
      </c>
      <c r="R259" s="186">
        <f t="shared" si="12"/>
        <v>0</v>
      </c>
      <c r="S259" s="186">
        <v>0</v>
      </c>
      <c r="T259" s="187">
        <f t="shared" si="13"/>
        <v>0</v>
      </c>
      <c r="U259" s="33"/>
      <c r="V259" s="33"/>
      <c r="W259" s="33"/>
      <c r="X259" s="33"/>
      <c r="Y259" s="33"/>
      <c r="Z259" s="33"/>
      <c r="AA259" s="33"/>
      <c r="AB259" s="33"/>
      <c r="AC259" s="33"/>
      <c r="AD259" s="33"/>
      <c r="AE259" s="33"/>
      <c r="AR259" s="188" t="s">
        <v>173</v>
      </c>
      <c r="AT259" s="188" t="s">
        <v>219</v>
      </c>
      <c r="AU259" s="188" t="s">
        <v>87</v>
      </c>
      <c r="AY259" s="16" t="s">
        <v>115</v>
      </c>
      <c r="BE259" s="189">
        <f t="shared" si="14"/>
        <v>0</v>
      </c>
      <c r="BF259" s="189">
        <f t="shared" si="15"/>
        <v>0</v>
      </c>
      <c r="BG259" s="189">
        <f t="shared" si="16"/>
        <v>0</v>
      </c>
      <c r="BH259" s="189">
        <f t="shared" si="17"/>
        <v>0</v>
      </c>
      <c r="BI259" s="189">
        <f t="shared" si="18"/>
        <v>0</v>
      </c>
      <c r="BJ259" s="16" t="s">
        <v>85</v>
      </c>
      <c r="BK259" s="189">
        <f t="shared" si="19"/>
        <v>0</v>
      </c>
      <c r="BL259" s="16" t="s">
        <v>120</v>
      </c>
      <c r="BM259" s="188" t="s">
        <v>368</v>
      </c>
    </row>
    <row r="260" spans="1:65" s="2" customFormat="1" ht="16.5" customHeight="1">
      <c r="A260" s="33"/>
      <c r="B260" s="34"/>
      <c r="C260" s="219" t="s">
        <v>369</v>
      </c>
      <c r="D260" s="219" t="s">
        <v>219</v>
      </c>
      <c r="E260" s="220" t="s">
        <v>370</v>
      </c>
      <c r="F260" s="221" t="s">
        <v>371</v>
      </c>
      <c r="G260" s="222" t="s">
        <v>119</v>
      </c>
      <c r="H260" s="223">
        <v>2</v>
      </c>
      <c r="I260" s="224"/>
      <c r="J260" s="225">
        <f t="shared" si="10"/>
        <v>0</v>
      </c>
      <c r="K260" s="238" t="s">
        <v>657</v>
      </c>
      <c r="L260" s="226"/>
      <c r="M260" s="227" t="s">
        <v>1</v>
      </c>
      <c r="N260" s="228" t="s">
        <v>43</v>
      </c>
      <c r="O260" s="70"/>
      <c r="P260" s="186">
        <f t="shared" si="11"/>
        <v>0</v>
      </c>
      <c r="Q260" s="186">
        <v>0</v>
      </c>
      <c r="R260" s="186">
        <f t="shared" si="12"/>
        <v>0</v>
      </c>
      <c r="S260" s="186">
        <v>0</v>
      </c>
      <c r="T260" s="187">
        <f t="shared" si="13"/>
        <v>0</v>
      </c>
      <c r="U260" s="33"/>
      <c r="V260" s="33"/>
      <c r="W260" s="33"/>
      <c r="X260" s="33"/>
      <c r="Y260" s="33"/>
      <c r="Z260" s="33"/>
      <c r="AA260" s="33"/>
      <c r="AB260" s="33"/>
      <c r="AC260" s="33"/>
      <c r="AD260" s="33"/>
      <c r="AE260" s="33"/>
      <c r="AR260" s="188" t="s">
        <v>173</v>
      </c>
      <c r="AT260" s="188" t="s">
        <v>219</v>
      </c>
      <c r="AU260" s="188" t="s">
        <v>87</v>
      </c>
      <c r="AY260" s="16" t="s">
        <v>115</v>
      </c>
      <c r="BE260" s="189">
        <f t="shared" si="14"/>
        <v>0</v>
      </c>
      <c r="BF260" s="189">
        <f t="shared" si="15"/>
        <v>0</v>
      </c>
      <c r="BG260" s="189">
        <f t="shared" si="16"/>
        <v>0</v>
      </c>
      <c r="BH260" s="189">
        <f t="shared" si="17"/>
        <v>0</v>
      </c>
      <c r="BI260" s="189">
        <f t="shared" si="18"/>
        <v>0</v>
      </c>
      <c r="BJ260" s="16" t="s">
        <v>85</v>
      </c>
      <c r="BK260" s="189">
        <f t="shared" si="19"/>
        <v>0</v>
      </c>
      <c r="BL260" s="16" t="s">
        <v>120</v>
      </c>
      <c r="BM260" s="188" t="s">
        <v>372</v>
      </c>
    </row>
    <row r="261" spans="1:65" s="2" customFormat="1" ht="16.5" customHeight="1">
      <c r="A261" s="33"/>
      <c r="B261" s="34"/>
      <c r="C261" s="219" t="s">
        <v>373</v>
      </c>
      <c r="D261" s="219" t="s">
        <v>219</v>
      </c>
      <c r="E261" s="220" t="s">
        <v>127</v>
      </c>
      <c r="F261" s="221" t="s">
        <v>292</v>
      </c>
      <c r="G261" s="222" t="s">
        <v>256</v>
      </c>
      <c r="H261" s="223">
        <v>10</v>
      </c>
      <c r="I261" s="224"/>
      <c r="J261" s="225">
        <f t="shared" si="10"/>
        <v>0</v>
      </c>
      <c r="K261" s="238" t="s">
        <v>657</v>
      </c>
      <c r="L261" s="226"/>
      <c r="M261" s="227" t="s">
        <v>1</v>
      </c>
      <c r="N261" s="228" t="s">
        <v>43</v>
      </c>
      <c r="O261" s="70"/>
      <c r="P261" s="186">
        <f t="shared" si="11"/>
        <v>0</v>
      </c>
      <c r="Q261" s="186">
        <v>0</v>
      </c>
      <c r="R261" s="186">
        <f t="shared" si="12"/>
        <v>0</v>
      </c>
      <c r="S261" s="186">
        <v>0</v>
      </c>
      <c r="T261" s="187">
        <f t="shared" si="13"/>
        <v>0</v>
      </c>
      <c r="U261" s="33"/>
      <c r="V261" s="33"/>
      <c r="W261" s="33"/>
      <c r="X261" s="33"/>
      <c r="Y261" s="33"/>
      <c r="Z261" s="33"/>
      <c r="AA261" s="33"/>
      <c r="AB261" s="33"/>
      <c r="AC261" s="33"/>
      <c r="AD261" s="33"/>
      <c r="AE261" s="33"/>
      <c r="AR261" s="188" t="s">
        <v>173</v>
      </c>
      <c r="AT261" s="188" t="s">
        <v>219</v>
      </c>
      <c r="AU261" s="188" t="s">
        <v>87</v>
      </c>
      <c r="AY261" s="16" t="s">
        <v>115</v>
      </c>
      <c r="BE261" s="189">
        <f t="shared" si="14"/>
        <v>0</v>
      </c>
      <c r="BF261" s="189">
        <f t="shared" si="15"/>
        <v>0</v>
      </c>
      <c r="BG261" s="189">
        <f t="shared" si="16"/>
        <v>0</v>
      </c>
      <c r="BH261" s="189">
        <f t="shared" si="17"/>
        <v>0</v>
      </c>
      <c r="BI261" s="189">
        <f t="shared" si="18"/>
        <v>0</v>
      </c>
      <c r="BJ261" s="16" t="s">
        <v>85</v>
      </c>
      <c r="BK261" s="189">
        <f t="shared" si="19"/>
        <v>0</v>
      </c>
      <c r="BL261" s="16" t="s">
        <v>120</v>
      </c>
      <c r="BM261" s="188" t="s">
        <v>374</v>
      </c>
    </row>
    <row r="262" spans="1:65" s="2" customFormat="1" ht="16.5" customHeight="1">
      <c r="A262" s="33"/>
      <c r="B262" s="34"/>
      <c r="C262" s="219" t="s">
        <v>375</v>
      </c>
      <c r="D262" s="219" t="s">
        <v>219</v>
      </c>
      <c r="E262" s="220" t="s">
        <v>137</v>
      </c>
      <c r="F262" s="221" t="s">
        <v>312</v>
      </c>
      <c r="G262" s="222" t="s">
        <v>256</v>
      </c>
      <c r="H262" s="223">
        <v>10</v>
      </c>
      <c r="I262" s="224"/>
      <c r="J262" s="225">
        <f t="shared" si="10"/>
        <v>0</v>
      </c>
      <c r="K262" s="238" t="s">
        <v>657</v>
      </c>
      <c r="L262" s="226"/>
      <c r="M262" s="227" t="s">
        <v>1</v>
      </c>
      <c r="N262" s="228" t="s">
        <v>43</v>
      </c>
      <c r="O262" s="70"/>
      <c r="P262" s="186">
        <f t="shared" si="11"/>
        <v>0</v>
      </c>
      <c r="Q262" s="186">
        <v>0</v>
      </c>
      <c r="R262" s="186">
        <f t="shared" si="12"/>
        <v>0</v>
      </c>
      <c r="S262" s="186">
        <v>0</v>
      </c>
      <c r="T262" s="187">
        <f t="shared" si="13"/>
        <v>0</v>
      </c>
      <c r="U262" s="33"/>
      <c r="V262" s="33"/>
      <c r="W262" s="33"/>
      <c r="X262" s="33"/>
      <c r="Y262" s="33"/>
      <c r="Z262" s="33"/>
      <c r="AA262" s="33"/>
      <c r="AB262" s="33"/>
      <c r="AC262" s="33"/>
      <c r="AD262" s="33"/>
      <c r="AE262" s="33"/>
      <c r="AR262" s="188" t="s">
        <v>173</v>
      </c>
      <c r="AT262" s="188" t="s">
        <v>219</v>
      </c>
      <c r="AU262" s="188" t="s">
        <v>87</v>
      </c>
      <c r="AY262" s="16" t="s">
        <v>115</v>
      </c>
      <c r="BE262" s="189">
        <f t="shared" si="14"/>
        <v>0</v>
      </c>
      <c r="BF262" s="189">
        <f t="shared" si="15"/>
        <v>0</v>
      </c>
      <c r="BG262" s="189">
        <f t="shared" si="16"/>
        <v>0</v>
      </c>
      <c r="BH262" s="189">
        <f t="shared" si="17"/>
        <v>0</v>
      </c>
      <c r="BI262" s="189">
        <f t="shared" si="18"/>
        <v>0</v>
      </c>
      <c r="BJ262" s="16" t="s">
        <v>85</v>
      </c>
      <c r="BK262" s="189">
        <f t="shared" si="19"/>
        <v>0</v>
      </c>
      <c r="BL262" s="16" t="s">
        <v>120</v>
      </c>
      <c r="BM262" s="188" t="s">
        <v>376</v>
      </c>
    </row>
    <row r="263" spans="1:65" s="2" customFormat="1" ht="16.5" customHeight="1">
      <c r="A263" s="33"/>
      <c r="B263" s="34"/>
      <c r="C263" s="219" t="s">
        <v>377</v>
      </c>
      <c r="D263" s="219" t="s">
        <v>219</v>
      </c>
      <c r="E263" s="220" t="s">
        <v>142</v>
      </c>
      <c r="F263" s="221" t="s">
        <v>316</v>
      </c>
      <c r="G263" s="222" t="s">
        <v>256</v>
      </c>
      <c r="H263" s="223">
        <v>10</v>
      </c>
      <c r="I263" s="224"/>
      <c r="J263" s="225">
        <f t="shared" si="10"/>
        <v>0</v>
      </c>
      <c r="K263" s="238" t="s">
        <v>657</v>
      </c>
      <c r="L263" s="226"/>
      <c r="M263" s="227" t="s">
        <v>1</v>
      </c>
      <c r="N263" s="228" t="s">
        <v>43</v>
      </c>
      <c r="O263" s="70"/>
      <c r="P263" s="186">
        <f t="shared" si="11"/>
        <v>0</v>
      </c>
      <c r="Q263" s="186">
        <v>0</v>
      </c>
      <c r="R263" s="186">
        <f t="shared" si="12"/>
        <v>0</v>
      </c>
      <c r="S263" s="186">
        <v>0</v>
      </c>
      <c r="T263" s="187">
        <f t="shared" si="13"/>
        <v>0</v>
      </c>
      <c r="U263" s="33"/>
      <c r="V263" s="33"/>
      <c r="W263" s="33"/>
      <c r="X263" s="33"/>
      <c r="Y263" s="33"/>
      <c r="Z263" s="33"/>
      <c r="AA263" s="33"/>
      <c r="AB263" s="33"/>
      <c r="AC263" s="33"/>
      <c r="AD263" s="33"/>
      <c r="AE263" s="33"/>
      <c r="AR263" s="188" t="s">
        <v>173</v>
      </c>
      <c r="AT263" s="188" t="s">
        <v>219</v>
      </c>
      <c r="AU263" s="188" t="s">
        <v>87</v>
      </c>
      <c r="AY263" s="16" t="s">
        <v>115</v>
      </c>
      <c r="BE263" s="189">
        <f t="shared" si="14"/>
        <v>0</v>
      </c>
      <c r="BF263" s="189">
        <f t="shared" si="15"/>
        <v>0</v>
      </c>
      <c r="BG263" s="189">
        <f t="shared" si="16"/>
        <v>0</v>
      </c>
      <c r="BH263" s="189">
        <f t="shared" si="17"/>
        <v>0</v>
      </c>
      <c r="BI263" s="189">
        <f t="shared" si="18"/>
        <v>0</v>
      </c>
      <c r="BJ263" s="16" t="s">
        <v>85</v>
      </c>
      <c r="BK263" s="189">
        <f t="shared" si="19"/>
        <v>0</v>
      </c>
      <c r="BL263" s="16" t="s">
        <v>120</v>
      </c>
      <c r="BM263" s="188" t="s">
        <v>378</v>
      </c>
    </row>
    <row r="264" spans="1:65" s="2" customFormat="1" ht="16.5" customHeight="1">
      <c r="A264" s="33"/>
      <c r="B264" s="34"/>
      <c r="C264" s="219" t="s">
        <v>379</v>
      </c>
      <c r="D264" s="219" t="s">
        <v>219</v>
      </c>
      <c r="E264" s="220" t="s">
        <v>380</v>
      </c>
      <c r="F264" s="221" t="s">
        <v>381</v>
      </c>
      <c r="G264" s="222" t="s">
        <v>119</v>
      </c>
      <c r="H264" s="223">
        <v>2</v>
      </c>
      <c r="I264" s="224"/>
      <c r="J264" s="225">
        <f t="shared" si="10"/>
        <v>0</v>
      </c>
      <c r="K264" s="238" t="s">
        <v>657</v>
      </c>
      <c r="L264" s="226"/>
      <c r="M264" s="227" t="s">
        <v>1</v>
      </c>
      <c r="N264" s="228" t="s">
        <v>43</v>
      </c>
      <c r="O264" s="70"/>
      <c r="P264" s="186">
        <f t="shared" si="11"/>
        <v>0</v>
      </c>
      <c r="Q264" s="186">
        <v>0</v>
      </c>
      <c r="R264" s="186">
        <f t="shared" si="12"/>
        <v>0</v>
      </c>
      <c r="S264" s="186">
        <v>0</v>
      </c>
      <c r="T264" s="187">
        <f t="shared" si="13"/>
        <v>0</v>
      </c>
      <c r="U264" s="33"/>
      <c r="V264" s="33"/>
      <c r="W264" s="33"/>
      <c r="X264" s="33"/>
      <c r="Y264" s="33"/>
      <c r="Z264" s="33"/>
      <c r="AA264" s="33"/>
      <c r="AB264" s="33"/>
      <c r="AC264" s="33"/>
      <c r="AD264" s="33"/>
      <c r="AE264" s="33"/>
      <c r="AR264" s="188" t="s">
        <v>173</v>
      </c>
      <c r="AT264" s="188" t="s">
        <v>219</v>
      </c>
      <c r="AU264" s="188" t="s">
        <v>87</v>
      </c>
      <c r="AY264" s="16" t="s">
        <v>115</v>
      </c>
      <c r="BE264" s="189">
        <f t="shared" si="14"/>
        <v>0</v>
      </c>
      <c r="BF264" s="189">
        <f t="shared" si="15"/>
        <v>0</v>
      </c>
      <c r="BG264" s="189">
        <f t="shared" si="16"/>
        <v>0</v>
      </c>
      <c r="BH264" s="189">
        <f t="shared" si="17"/>
        <v>0</v>
      </c>
      <c r="BI264" s="189">
        <f t="shared" si="18"/>
        <v>0</v>
      </c>
      <c r="BJ264" s="16" t="s">
        <v>85</v>
      </c>
      <c r="BK264" s="189">
        <f t="shared" si="19"/>
        <v>0</v>
      </c>
      <c r="BL264" s="16" t="s">
        <v>120</v>
      </c>
      <c r="BM264" s="188" t="s">
        <v>382</v>
      </c>
    </row>
    <row r="265" spans="1:65" s="2" customFormat="1" ht="16.5" customHeight="1">
      <c r="A265" s="33"/>
      <c r="B265" s="34"/>
      <c r="C265" s="219" t="s">
        <v>383</v>
      </c>
      <c r="D265" s="219" t="s">
        <v>219</v>
      </c>
      <c r="E265" s="220" t="s">
        <v>384</v>
      </c>
      <c r="F265" s="221" t="s">
        <v>385</v>
      </c>
      <c r="G265" s="222" t="s">
        <v>119</v>
      </c>
      <c r="H265" s="223">
        <v>2</v>
      </c>
      <c r="I265" s="224"/>
      <c r="J265" s="225">
        <f t="shared" si="10"/>
        <v>0</v>
      </c>
      <c r="K265" s="238" t="s">
        <v>657</v>
      </c>
      <c r="L265" s="226"/>
      <c r="M265" s="227" t="s">
        <v>1</v>
      </c>
      <c r="N265" s="228" t="s">
        <v>43</v>
      </c>
      <c r="O265" s="70"/>
      <c r="P265" s="186">
        <f t="shared" si="11"/>
        <v>0</v>
      </c>
      <c r="Q265" s="186">
        <v>0</v>
      </c>
      <c r="R265" s="186">
        <f t="shared" si="12"/>
        <v>0</v>
      </c>
      <c r="S265" s="186">
        <v>0</v>
      </c>
      <c r="T265" s="187">
        <f t="shared" si="13"/>
        <v>0</v>
      </c>
      <c r="U265" s="33"/>
      <c r="V265" s="33"/>
      <c r="W265" s="33"/>
      <c r="X265" s="33"/>
      <c r="Y265" s="33"/>
      <c r="Z265" s="33"/>
      <c r="AA265" s="33"/>
      <c r="AB265" s="33"/>
      <c r="AC265" s="33"/>
      <c r="AD265" s="33"/>
      <c r="AE265" s="33"/>
      <c r="AR265" s="188" t="s">
        <v>173</v>
      </c>
      <c r="AT265" s="188" t="s">
        <v>219</v>
      </c>
      <c r="AU265" s="188" t="s">
        <v>87</v>
      </c>
      <c r="AY265" s="16" t="s">
        <v>115</v>
      </c>
      <c r="BE265" s="189">
        <f t="shared" si="14"/>
        <v>0</v>
      </c>
      <c r="BF265" s="189">
        <f t="shared" si="15"/>
        <v>0</v>
      </c>
      <c r="BG265" s="189">
        <f t="shared" si="16"/>
        <v>0</v>
      </c>
      <c r="BH265" s="189">
        <f t="shared" si="17"/>
        <v>0</v>
      </c>
      <c r="BI265" s="189">
        <f t="shared" si="18"/>
        <v>0</v>
      </c>
      <c r="BJ265" s="16" t="s">
        <v>85</v>
      </c>
      <c r="BK265" s="189">
        <f t="shared" si="19"/>
        <v>0</v>
      </c>
      <c r="BL265" s="16" t="s">
        <v>120</v>
      </c>
      <c r="BM265" s="188" t="s">
        <v>386</v>
      </c>
    </row>
    <row r="266" spans="1:65" s="2" customFormat="1" ht="16.5" customHeight="1">
      <c r="A266" s="33"/>
      <c r="B266" s="34"/>
      <c r="C266" s="219" t="s">
        <v>387</v>
      </c>
      <c r="D266" s="219" t="s">
        <v>219</v>
      </c>
      <c r="E266" s="220" t="s">
        <v>388</v>
      </c>
      <c r="F266" s="221" t="s">
        <v>389</v>
      </c>
      <c r="G266" s="222" t="s">
        <v>119</v>
      </c>
      <c r="H266" s="223">
        <v>2</v>
      </c>
      <c r="I266" s="224"/>
      <c r="J266" s="225">
        <f t="shared" si="10"/>
        <v>0</v>
      </c>
      <c r="K266" s="238" t="s">
        <v>657</v>
      </c>
      <c r="L266" s="226"/>
      <c r="M266" s="227" t="s">
        <v>1</v>
      </c>
      <c r="N266" s="228" t="s">
        <v>43</v>
      </c>
      <c r="O266" s="70"/>
      <c r="P266" s="186">
        <f t="shared" si="11"/>
        <v>0</v>
      </c>
      <c r="Q266" s="186">
        <v>0</v>
      </c>
      <c r="R266" s="186">
        <f t="shared" si="12"/>
        <v>0</v>
      </c>
      <c r="S266" s="186">
        <v>0</v>
      </c>
      <c r="T266" s="187">
        <f t="shared" si="13"/>
        <v>0</v>
      </c>
      <c r="U266" s="33"/>
      <c r="V266" s="33"/>
      <c r="W266" s="33"/>
      <c r="X266" s="33"/>
      <c r="Y266" s="33"/>
      <c r="Z266" s="33"/>
      <c r="AA266" s="33"/>
      <c r="AB266" s="33"/>
      <c r="AC266" s="33"/>
      <c r="AD266" s="33"/>
      <c r="AE266" s="33"/>
      <c r="AR266" s="188" t="s">
        <v>173</v>
      </c>
      <c r="AT266" s="188" t="s">
        <v>219</v>
      </c>
      <c r="AU266" s="188" t="s">
        <v>87</v>
      </c>
      <c r="AY266" s="16" t="s">
        <v>115</v>
      </c>
      <c r="BE266" s="189">
        <f t="shared" si="14"/>
        <v>0</v>
      </c>
      <c r="BF266" s="189">
        <f t="shared" si="15"/>
        <v>0</v>
      </c>
      <c r="BG266" s="189">
        <f t="shared" si="16"/>
        <v>0</v>
      </c>
      <c r="BH266" s="189">
        <f t="shared" si="17"/>
        <v>0</v>
      </c>
      <c r="BI266" s="189">
        <f t="shared" si="18"/>
        <v>0</v>
      </c>
      <c r="BJ266" s="16" t="s">
        <v>85</v>
      </c>
      <c r="BK266" s="189">
        <f t="shared" si="19"/>
        <v>0</v>
      </c>
      <c r="BL266" s="16" t="s">
        <v>120</v>
      </c>
      <c r="BM266" s="188" t="s">
        <v>390</v>
      </c>
    </row>
    <row r="267" spans="1:65" s="2" customFormat="1" ht="16.5" customHeight="1">
      <c r="A267" s="33"/>
      <c r="B267" s="34"/>
      <c r="C267" s="219" t="s">
        <v>391</v>
      </c>
      <c r="D267" s="219" t="s">
        <v>219</v>
      </c>
      <c r="E267" s="220" t="s">
        <v>392</v>
      </c>
      <c r="F267" s="221" t="s">
        <v>393</v>
      </c>
      <c r="G267" s="222" t="s">
        <v>119</v>
      </c>
      <c r="H267" s="223">
        <v>2</v>
      </c>
      <c r="I267" s="224"/>
      <c r="J267" s="225">
        <f t="shared" si="10"/>
        <v>0</v>
      </c>
      <c r="K267" s="238" t="s">
        <v>657</v>
      </c>
      <c r="L267" s="226"/>
      <c r="M267" s="227" t="s">
        <v>1</v>
      </c>
      <c r="N267" s="228" t="s">
        <v>43</v>
      </c>
      <c r="O267" s="70"/>
      <c r="P267" s="186">
        <f t="shared" si="11"/>
        <v>0</v>
      </c>
      <c r="Q267" s="186">
        <v>0</v>
      </c>
      <c r="R267" s="186">
        <f t="shared" si="12"/>
        <v>0</v>
      </c>
      <c r="S267" s="186">
        <v>0</v>
      </c>
      <c r="T267" s="187">
        <f t="shared" si="13"/>
        <v>0</v>
      </c>
      <c r="U267" s="33"/>
      <c r="V267" s="33"/>
      <c r="W267" s="33"/>
      <c r="X267" s="33"/>
      <c r="Y267" s="33"/>
      <c r="Z267" s="33"/>
      <c r="AA267" s="33"/>
      <c r="AB267" s="33"/>
      <c r="AC267" s="33"/>
      <c r="AD267" s="33"/>
      <c r="AE267" s="33"/>
      <c r="AR267" s="188" t="s">
        <v>173</v>
      </c>
      <c r="AT267" s="188" t="s">
        <v>219</v>
      </c>
      <c r="AU267" s="188" t="s">
        <v>87</v>
      </c>
      <c r="AY267" s="16" t="s">
        <v>115</v>
      </c>
      <c r="BE267" s="189">
        <f t="shared" si="14"/>
        <v>0</v>
      </c>
      <c r="BF267" s="189">
        <f t="shared" si="15"/>
        <v>0</v>
      </c>
      <c r="BG267" s="189">
        <f t="shared" si="16"/>
        <v>0</v>
      </c>
      <c r="BH267" s="189">
        <f t="shared" si="17"/>
        <v>0</v>
      </c>
      <c r="BI267" s="189">
        <f t="shared" si="18"/>
        <v>0</v>
      </c>
      <c r="BJ267" s="16" t="s">
        <v>85</v>
      </c>
      <c r="BK267" s="189">
        <f t="shared" si="19"/>
        <v>0</v>
      </c>
      <c r="BL267" s="16" t="s">
        <v>120</v>
      </c>
      <c r="BM267" s="188" t="s">
        <v>394</v>
      </c>
    </row>
    <row r="268" spans="1:65" s="2" customFormat="1" ht="16.5" customHeight="1">
      <c r="A268" s="33"/>
      <c r="B268" s="34"/>
      <c r="C268" s="219" t="s">
        <v>395</v>
      </c>
      <c r="D268" s="219" t="s">
        <v>219</v>
      </c>
      <c r="E268" s="220" t="s">
        <v>396</v>
      </c>
      <c r="F268" s="221" t="s">
        <v>397</v>
      </c>
      <c r="G268" s="222" t="s">
        <v>119</v>
      </c>
      <c r="H268" s="223">
        <v>2</v>
      </c>
      <c r="I268" s="224"/>
      <c r="J268" s="225">
        <f t="shared" si="10"/>
        <v>0</v>
      </c>
      <c r="K268" s="238" t="s">
        <v>657</v>
      </c>
      <c r="L268" s="226"/>
      <c r="M268" s="227" t="s">
        <v>1</v>
      </c>
      <c r="N268" s="228" t="s">
        <v>43</v>
      </c>
      <c r="O268" s="70"/>
      <c r="P268" s="186">
        <f t="shared" si="11"/>
        <v>0</v>
      </c>
      <c r="Q268" s="186">
        <v>0</v>
      </c>
      <c r="R268" s="186">
        <f t="shared" si="12"/>
        <v>0</v>
      </c>
      <c r="S268" s="186">
        <v>0</v>
      </c>
      <c r="T268" s="187">
        <f t="shared" si="13"/>
        <v>0</v>
      </c>
      <c r="U268" s="33"/>
      <c r="V268" s="33"/>
      <c r="W268" s="33"/>
      <c r="X268" s="33"/>
      <c r="Y268" s="33"/>
      <c r="Z268" s="33"/>
      <c r="AA268" s="33"/>
      <c r="AB268" s="33"/>
      <c r="AC268" s="33"/>
      <c r="AD268" s="33"/>
      <c r="AE268" s="33"/>
      <c r="AR268" s="188" t="s">
        <v>173</v>
      </c>
      <c r="AT268" s="188" t="s">
        <v>219</v>
      </c>
      <c r="AU268" s="188" t="s">
        <v>87</v>
      </c>
      <c r="AY268" s="16" t="s">
        <v>115</v>
      </c>
      <c r="BE268" s="189">
        <f t="shared" si="14"/>
        <v>0</v>
      </c>
      <c r="BF268" s="189">
        <f t="shared" si="15"/>
        <v>0</v>
      </c>
      <c r="BG268" s="189">
        <f t="shared" si="16"/>
        <v>0</v>
      </c>
      <c r="BH268" s="189">
        <f t="shared" si="17"/>
        <v>0</v>
      </c>
      <c r="BI268" s="189">
        <f t="shared" si="18"/>
        <v>0</v>
      </c>
      <c r="BJ268" s="16" t="s">
        <v>85</v>
      </c>
      <c r="BK268" s="189">
        <f t="shared" si="19"/>
        <v>0</v>
      </c>
      <c r="BL268" s="16" t="s">
        <v>120</v>
      </c>
      <c r="BM268" s="188" t="s">
        <v>398</v>
      </c>
    </row>
    <row r="269" spans="1:65" s="2" customFormat="1" ht="16.5" customHeight="1">
      <c r="A269" s="33"/>
      <c r="B269" s="34"/>
      <c r="C269" s="219" t="s">
        <v>399</v>
      </c>
      <c r="D269" s="219" t="s">
        <v>219</v>
      </c>
      <c r="E269" s="220" t="s">
        <v>400</v>
      </c>
      <c r="F269" s="221" t="s">
        <v>401</v>
      </c>
      <c r="G269" s="222" t="s">
        <v>119</v>
      </c>
      <c r="H269" s="223">
        <v>2</v>
      </c>
      <c r="I269" s="224"/>
      <c r="J269" s="225">
        <f t="shared" si="10"/>
        <v>0</v>
      </c>
      <c r="K269" s="238" t="s">
        <v>657</v>
      </c>
      <c r="L269" s="226"/>
      <c r="M269" s="227" t="s">
        <v>1</v>
      </c>
      <c r="N269" s="228" t="s">
        <v>43</v>
      </c>
      <c r="O269" s="70"/>
      <c r="P269" s="186">
        <f t="shared" si="11"/>
        <v>0</v>
      </c>
      <c r="Q269" s="186">
        <v>0</v>
      </c>
      <c r="R269" s="186">
        <f t="shared" si="12"/>
        <v>0</v>
      </c>
      <c r="S269" s="186">
        <v>0</v>
      </c>
      <c r="T269" s="187">
        <f t="shared" si="13"/>
        <v>0</v>
      </c>
      <c r="U269" s="33"/>
      <c r="V269" s="33"/>
      <c r="W269" s="33"/>
      <c r="X269" s="33"/>
      <c r="Y269" s="33"/>
      <c r="Z269" s="33"/>
      <c r="AA269" s="33"/>
      <c r="AB269" s="33"/>
      <c r="AC269" s="33"/>
      <c r="AD269" s="33"/>
      <c r="AE269" s="33"/>
      <c r="AR269" s="188" t="s">
        <v>173</v>
      </c>
      <c r="AT269" s="188" t="s">
        <v>219</v>
      </c>
      <c r="AU269" s="188" t="s">
        <v>87</v>
      </c>
      <c r="AY269" s="16" t="s">
        <v>115</v>
      </c>
      <c r="BE269" s="189">
        <f t="shared" si="14"/>
        <v>0</v>
      </c>
      <c r="BF269" s="189">
        <f t="shared" si="15"/>
        <v>0</v>
      </c>
      <c r="BG269" s="189">
        <f t="shared" si="16"/>
        <v>0</v>
      </c>
      <c r="BH269" s="189">
        <f t="shared" si="17"/>
        <v>0</v>
      </c>
      <c r="BI269" s="189">
        <f t="shared" si="18"/>
        <v>0</v>
      </c>
      <c r="BJ269" s="16" t="s">
        <v>85</v>
      </c>
      <c r="BK269" s="189">
        <f t="shared" si="19"/>
        <v>0</v>
      </c>
      <c r="BL269" s="16" t="s">
        <v>120</v>
      </c>
      <c r="BM269" s="188" t="s">
        <v>402</v>
      </c>
    </row>
    <row r="270" spans="1:65" s="2" customFormat="1" ht="37.9" customHeight="1">
      <c r="A270" s="33"/>
      <c r="B270" s="34"/>
      <c r="C270" s="219" t="s">
        <v>403</v>
      </c>
      <c r="D270" s="219" t="s">
        <v>219</v>
      </c>
      <c r="E270" s="220" t="s">
        <v>404</v>
      </c>
      <c r="F270" s="221" t="s">
        <v>405</v>
      </c>
      <c r="G270" s="222" t="s">
        <v>406</v>
      </c>
      <c r="H270" s="223">
        <v>10</v>
      </c>
      <c r="I270" s="224"/>
      <c r="J270" s="225">
        <f t="shared" si="10"/>
        <v>0</v>
      </c>
      <c r="K270" s="238" t="s">
        <v>657</v>
      </c>
      <c r="L270" s="226"/>
      <c r="M270" s="227" t="s">
        <v>1</v>
      </c>
      <c r="N270" s="228" t="s">
        <v>43</v>
      </c>
      <c r="O270" s="70"/>
      <c r="P270" s="186">
        <f t="shared" si="11"/>
        <v>0</v>
      </c>
      <c r="Q270" s="186">
        <v>0</v>
      </c>
      <c r="R270" s="186">
        <f t="shared" si="12"/>
        <v>0</v>
      </c>
      <c r="S270" s="186">
        <v>0</v>
      </c>
      <c r="T270" s="187">
        <f t="shared" si="13"/>
        <v>0</v>
      </c>
      <c r="U270" s="33"/>
      <c r="V270" s="33"/>
      <c r="W270" s="33"/>
      <c r="X270" s="33"/>
      <c r="Y270" s="33"/>
      <c r="Z270" s="33"/>
      <c r="AA270" s="33"/>
      <c r="AB270" s="33"/>
      <c r="AC270" s="33"/>
      <c r="AD270" s="33"/>
      <c r="AE270" s="33"/>
      <c r="AR270" s="188" t="s">
        <v>173</v>
      </c>
      <c r="AT270" s="188" t="s">
        <v>219</v>
      </c>
      <c r="AU270" s="188" t="s">
        <v>87</v>
      </c>
      <c r="AY270" s="16" t="s">
        <v>115</v>
      </c>
      <c r="BE270" s="189">
        <f t="shared" si="14"/>
        <v>0</v>
      </c>
      <c r="BF270" s="189">
        <f t="shared" si="15"/>
        <v>0</v>
      </c>
      <c r="BG270" s="189">
        <f t="shared" si="16"/>
        <v>0</v>
      </c>
      <c r="BH270" s="189">
        <f t="shared" si="17"/>
        <v>0</v>
      </c>
      <c r="BI270" s="189">
        <f t="shared" si="18"/>
        <v>0</v>
      </c>
      <c r="BJ270" s="16" t="s">
        <v>85</v>
      </c>
      <c r="BK270" s="189">
        <f t="shared" si="19"/>
        <v>0</v>
      </c>
      <c r="BL270" s="16" t="s">
        <v>120</v>
      </c>
      <c r="BM270" s="188" t="s">
        <v>407</v>
      </c>
    </row>
    <row r="271" spans="1:65" s="2" customFormat="1" ht="44.25" customHeight="1">
      <c r="A271" s="33"/>
      <c r="B271" s="34"/>
      <c r="C271" s="219" t="s">
        <v>408</v>
      </c>
      <c r="D271" s="219" t="s">
        <v>219</v>
      </c>
      <c r="E271" s="220" t="s">
        <v>409</v>
      </c>
      <c r="F271" s="221" t="s">
        <v>410</v>
      </c>
      <c r="G271" s="222" t="s">
        <v>406</v>
      </c>
      <c r="H271" s="223">
        <v>10</v>
      </c>
      <c r="I271" s="224"/>
      <c r="J271" s="225">
        <f t="shared" si="10"/>
        <v>0</v>
      </c>
      <c r="K271" s="238" t="s">
        <v>657</v>
      </c>
      <c r="L271" s="226"/>
      <c r="M271" s="227" t="s">
        <v>1</v>
      </c>
      <c r="N271" s="228" t="s">
        <v>43</v>
      </c>
      <c r="O271" s="70"/>
      <c r="P271" s="186">
        <f t="shared" si="11"/>
        <v>0</v>
      </c>
      <c r="Q271" s="186">
        <v>0</v>
      </c>
      <c r="R271" s="186">
        <f t="shared" si="12"/>
        <v>0</v>
      </c>
      <c r="S271" s="186">
        <v>0</v>
      </c>
      <c r="T271" s="187">
        <f t="shared" si="13"/>
        <v>0</v>
      </c>
      <c r="U271" s="33"/>
      <c r="V271" s="33"/>
      <c r="W271" s="33"/>
      <c r="X271" s="33"/>
      <c r="Y271" s="33"/>
      <c r="Z271" s="33"/>
      <c r="AA271" s="33"/>
      <c r="AB271" s="33"/>
      <c r="AC271" s="33"/>
      <c r="AD271" s="33"/>
      <c r="AE271" s="33"/>
      <c r="AR271" s="188" t="s">
        <v>173</v>
      </c>
      <c r="AT271" s="188" t="s">
        <v>219</v>
      </c>
      <c r="AU271" s="188" t="s">
        <v>87</v>
      </c>
      <c r="AY271" s="16" t="s">
        <v>115</v>
      </c>
      <c r="BE271" s="189">
        <f t="shared" si="14"/>
        <v>0</v>
      </c>
      <c r="BF271" s="189">
        <f t="shared" si="15"/>
        <v>0</v>
      </c>
      <c r="BG271" s="189">
        <f t="shared" si="16"/>
        <v>0</v>
      </c>
      <c r="BH271" s="189">
        <f t="shared" si="17"/>
        <v>0</v>
      </c>
      <c r="BI271" s="189">
        <f t="shared" si="18"/>
        <v>0</v>
      </c>
      <c r="BJ271" s="16" t="s">
        <v>85</v>
      </c>
      <c r="BK271" s="189">
        <f t="shared" si="19"/>
        <v>0</v>
      </c>
      <c r="BL271" s="16" t="s">
        <v>120</v>
      </c>
      <c r="BM271" s="188" t="s">
        <v>411</v>
      </c>
    </row>
    <row r="272" spans="1:65" s="2" customFormat="1" ht="16.5" customHeight="1">
      <c r="A272" s="33"/>
      <c r="B272" s="34"/>
      <c r="C272" s="219" t="s">
        <v>412</v>
      </c>
      <c r="D272" s="219" t="s">
        <v>219</v>
      </c>
      <c r="E272" s="220" t="s">
        <v>413</v>
      </c>
      <c r="F272" s="221" t="s">
        <v>414</v>
      </c>
      <c r="G272" s="222" t="s">
        <v>119</v>
      </c>
      <c r="H272" s="223">
        <v>2</v>
      </c>
      <c r="I272" s="224"/>
      <c r="J272" s="225">
        <f t="shared" si="10"/>
        <v>0</v>
      </c>
      <c r="K272" s="238" t="s">
        <v>657</v>
      </c>
      <c r="L272" s="226"/>
      <c r="M272" s="227" t="s">
        <v>1</v>
      </c>
      <c r="N272" s="228" t="s">
        <v>43</v>
      </c>
      <c r="O272" s="70"/>
      <c r="P272" s="186">
        <f t="shared" si="11"/>
        <v>0</v>
      </c>
      <c r="Q272" s="186">
        <v>0</v>
      </c>
      <c r="R272" s="186">
        <f t="shared" si="12"/>
        <v>0</v>
      </c>
      <c r="S272" s="186">
        <v>0</v>
      </c>
      <c r="T272" s="187">
        <f t="shared" si="13"/>
        <v>0</v>
      </c>
      <c r="U272" s="33"/>
      <c r="V272" s="33"/>
      <c r="W272" s="33"/>
      <c r="X272" s="33"/>
      <c r="Y272" s="33"/>
      <c r="Z272" s="33"/>
      <c r="AA272" s="33"/>
      <c r="AB272" s="33"/>
      <c r="AC272" s="33"/>
      <c r="AD272" s="33"/>
      <c r="AE272" s="33"/>
      <c r="AR272" s="188" t="s">
        <v>173</v>
      </c>
      <c r="AT272" s="188" t="s">
        <v>219</v>
      </c>
      <c r="AU272" s="188" t="s">
        <v>87</v>
      </c>
      <c r="AY272" s="16" t="s">
        <v>115</v>
      </c>
      <c r="BE272" s="189">
        <f t="shared" si="14"/>
        <v>0</v>
      </c>
      <c r="BF272" s="189">
        <f t="shared" si="15"/>
        <v>0</v>
      </c>
      <c r="BG272" s="189">
        <f t="shared" si="16"/>
        <v>0</v>
      </c>
      <c r="BH272" s="189">
        <f t="shared" si="17"/>
        <v>0</v>
      </c>
      <c r="BI272" s="189">
        <f t="shared" si="18"/>
        <v>0</v>
      </c>
      <c r="BJ272" s="16" t="s">
        <v>85</v>
      </c>
      <c r="BK272" s="189">
        <f t="shared" si="19"/>
        <v>0</v>
      </c>
      <c r="BL272" s="16" t="s">
        <v>120</v>
      </c>
      <c r="BM272" s="188" t="s">
        <v>415</v>
      </c>
    </row>
    <row r="273" spans="1:65" s="2" customFormat="1" ht="16.5" customHeight="1">
      <c r="A273" s="33"/>
      <c r="B273" s="34"/>
      <c r="C273" s="219" t="s">
        <v>416</v>
      </c>
      <c r="D273" s="219" t="s">
        <v>219</v>
      </c>
      <c r="E273" s="220" t="s">
        <v>417</v>
      </c>
      <c r="F273" s="221" t="s">
        <v>418</v>
      </c>
      <c r="G273" s="222" t="s">
        <v>119</v>
      </c>
      <c r="H273" s="223">
        <v>2</v>
      </c>
      <c r="I273" s="224"/>
      <c r="J273" s="225">
        <f t="shared" si="10"/>
        <v>0</v>
      </c>
      <c r="K273" s="238" t="s">
        <v>657</v>
      </c>
      <c r="L273" s="226"/>
      <c r="M273" s="227" t="s">
        <v>1</v>
      </c>
      <c r="N273" s="228" t="s">
        <v>43</v>
      </c>
      <c r="O273" s="70"/>
      <c r="P273" s="186">
        <f t="shared" si="11"/>
        <v>0</v>
      </c>
      <c r="Q273" s="186">
        <v>0</v>
      </c>
      <c r="R273" s="186">
        <f t="shared" si="12"/>
        <v>0</v>
      </c>
      <c r="S273" s="186">
        <v>0</v>
      </c>
      <c r="T273" s="187">
        <f t="shared" si="13"/>
        <v>0</v>
      </c>
      <c r="U273" s="33"/>
      <c r="V273" s="33"/>
      <c r="W273" s="33"/>
      <c r="X273" s="33"/>
      <c r="Y273" s="33"/>
      <c r="Z273" s="33"/>
      <c r="AA273" s="33"/>
      <c r="AB273" s="33"/>
      <c r="AC273" s="33"/>
      <c r="AD273" s="33"/>
      <c r="AE273" s="33"/>
      <c r="AR273" s="188" t="s">
        <v>173</v>
      </c>
      <c r="AT273" s="188" t="s">
        <v>219</v>
      </c>
      <c r="AU273" s="188" t="s">
        <v>87</v>
      </c>
      <c r="AY273" s="16" t="s">
        <v>115</v>
      </c>
      <c r="BE273" s="189">
        <f t="shared" si="14"/>
        <v>0</v>
      </c>
      <c r="BF273" s="189">
        <f t="shared" si="15"/>
        <v>0</v>
      </c>
      <c r="BG273" s="189">
        <f t="shared" si="16"/>
        <v>0</v>
      </c>
      <c r="BH273" s="189">
        <f t="shared" si="17"/>
        <v>0</v>
      </c>
      <c r="BI273" s="189">
        <f t="shared" si="18"/>
        <v>0</v>
      </c>
      <c r="BJ273" s="16" t="s">
        <v>85</v>
      </c>
      <c r="BK273" s="189">
        <f t="shared" si="19"/>
        <v>0</v>
      </c>
      <c r="BL273" s="16" t="s">
        <v>120</v>
      </c>
      <c r="BM273" s="188" t="s">
        <v>419</v>
      </c>
    </row>
    <row r="274" spans="1:65" s="2" customFormat="1" ht="16.5" customHeight="1">
      <c r="A274" s="33"/>
      <c r="B274" s="34"/>
      <c r="C274" s="219" t="s">
        <v>420</v>
      </c>
      <c r="D274" s="219" t="s">
        <v>219</v>
      </c>
      <c r="E274" s="220" t="s">
        <v>421</v>
      </c>
      <c r="F274" s="221" t="s">
        <v>422</v>
      </c>
      <c r="G274" s="222" t="s">
        <v>256</v>
      </c>
      <c r="H274" s="223">
        <v>10</v>
      </c>
      <c r="I274" s="224"/>
      <c r="J274" s="225">
        <f t="shared" si="10"/>
        <v>0</v>
      </c>
      <c r="K274" s="238" t="s">
        <v>657</v>
      </c>
      <c r="L274" s="226"/>
      <c r="M274" s="227" t="s">
        <v>1</v>
      </c>
      <c r="N274" s="228" t="s">
        <v>43</v>
      </c>
      <c r="O274" s="70"/>
      <c r="P274" s="186">
        <f t="shared" si="11"/>
        <v>0</v>
      </c>
      <c r="Q274" s="186">
        <v>0</v>
      </c>
      <c r="R274" s="186">
        <f t="shared" si="12"/>
        <v>0</v>
      </c>
      <c r="S274" s="186">
        <v>0</v>
      </c>
      <c r="T274" s="187">
        <f t="shared" si="13"/>
        <v>0</v>
      </c>
      <c r="U274" s="33"/>
      <c r="V274" s="33"/>
      <c r="W274" s="33"/>
      <c r="X274" s="33"/>
      <c r="Y274" s="33"/>
      <c r="Z274" s="33"/>
      <c r="AA274" s="33"/>
      <c r="AB274" s="33"/>
      <c r="AC274" s="33"/>
      <c r="AD274" s="33"/>
      <c r="AE274" s="33"/>
      <c r="AR274" s="188" t="s">
        <v>173</v>
      </c>
      <c r="AT274" s="188" t="s">
        <v>219</v>
      </c>
      <c r="AU274" s="188" t="s">
        <v>87</v>
      </c>
      <c r="AY274" s="16" t="s">
        <v>115</v>
      </c>
      <c r="BE274" s="189">
        <f t="shared" si="14"/>
        <v>0</v>
      </c>
      <c r="BF274" s="189">
        <f t="shared" si="15"/>
        <v>0</v>
      </c>
      <c r="BG274" s="189">
        <f t="shared" si="16"/>
        <v>0</v>
      </c>
      <c r="BH274" s="189">
        <f t="shared" si="17"/>
        <v>0</v>
      </c>
      <c r="BI274" s="189">
        <f t="shared" si="18"/>
        <v>0</v>
      </c>
      <c r="BJ274" s="16" t="s">
        <v>85</v>
      </c>
      <c r="BK274" s="189">
        <f t="shared" si="19"/>
        <v>0</v>
      </c>
      <c r="BL274" s="16" t="s">
        <v>120</v>
      </c>
      <c r="BM274" s="188" t="s">
        <v>423</v>
      </c>
    </row>
    <row r="275" spans="1:65" s="2" customFormat="1" ht="16.5" customHeight="1">
      <c r="A275" s="33"/>
      <c r="B275" s="34"/>
      <c r="C275" s="219" t="s">
        <v>424</v>
      </c>
      <c r="D275" s="219" t="s">
        <v>219</v>
      </c>
      <c r="E275" s="220" t="s">
        <v>87</v>
      </c>
      <c r="F275" s="221" t="s">
        <v>319</v>
      </c>
      <c r="G275" s="222" t="s">
        <v>320</v>
      </c>
      <c r="H275" s="223">
        <v>1000</v>
      </c>
      <c r="I275" s="224"/>
      <c r="J275" s="225">
        <f t="shared" si="10"/>
        <v>0</v>
      </c>
      <c r="K275" s="238" t="s">
        <v>657</v>
      </c>
      <c r="L275" s="226"/>
      <c r="M275" s="227" t="s">
        <v>1</v>
      </c>
      <c r="N275" s="228" t="s">
        <v>43</v>
      </c>
      <c r="O275" s="70"/>
      <c r="P275" s="186">
        <f t="shared" si="11"/>
        <v>0</v>
      </c>
      <c r="Q275" s="186">
        <v>0</v>
      </c>
      <c r="R275" s="186">
        <f t="shared" si="12"/>
        <v>0</v>
      </c>
      <c r="S275" s="186">
        <v>0</v>
      </c>
      <c r="T275" s="187">
        <f t="shared" si="13"/>
        <v>0</v>
      </c>
      <c r="U275" s="33"/>
      <c r="V275" s="33"/>
      <c r="W275" s="33"/>
      <c r="X275" s="33"/>
      <c r="Y275" s="33"/>
      <c r="Z275" s="33"/>
      <c r="AA275" s="33"/>
      <c r="AB275" s="33"/>
      <c r="AC275" s="33"/>
      <c r="AD275" s="33"/>
      <c r="AE275" s="33"/>
      <c r="AR275" s="188" t="s">
        <v>173</v>
      </c>
      <c r="AT275" s="188" t="s">
        <v>219</v>
      </c>
      <c r="AU275" s="188" t="s">
        <v>87</v>
      </c>
      <c r="AY275" s="16" t="s">
        <v>115</v>
      </c>
      <c r="BE275" s="189">
        <f t="shared" si="14"/>
        <v>0</v>
      </c>
      <c r="BF275" s="189">
        <f t="shared" si="15"/>
        <v>0</v>
      </c>
      <c r="BG275" s="189">
        <f t="shared" si="16"/>
        <v>0</v>
      </c>
      <c r="BH275" s="189">
        <f t="shared" si="17"/>
        <v>0</v>
      </c>
      <c r="BI275" s="189">
        <f t="shared" si="18"/>
        <v>0</v>
      </c>
      <c r="BJ275" s="16" t="s">
        <v>85</v>
      </c>
      <c r="BK275" s="189">
        <f t="shared" si="19"/>
        <v>0</v>
      </c>
      <c r="BL275" s="16" t="s">
        <v>120</v>
      </c>
      <c r="BM275" s="188" t="s">
        <v>425</v>
      </c>
    </row>
    <row r="276" spans="1:65" s="12" customFormat="1" ht="22.9" customHeight="1">
      <c r="B276" s="163"/>
      <c r="C276" s="164"/>
      <c r="D276" s="165" t="s">
        <v>77</v>
      </c>
      <c r="E276" s="217" t="s">
        <v>426</v>
      </c>
      <c r="F276" s="217" t="s">
        <v>427</v>
      </c>
      <c r="G276" s="164"/>
      <c r="H276" s="164"/>
      <c r="I276" s="167"/>
      <c r="J276" s="218">
        <f>BK276</f>
        <v>0</v>
      </c>
      <c r="K276" s="164"/>
      <c r="L276" s="169"/>
      <c r="M276" s="170"/>
      <c r="N276" s="171"/>
      <c r="O276" s="171"/>
      <c r="P276" s="172">
        <f>SUM(P277:P326)</f>
        <v>0</v>
      </c>
      <c r="Q276" s="171"/>
      <c r="R276" s="172">
        <f>SUM(R277:R326)</f>
        <v>0</v>
      </c>
      <c r="S276" s="171"/>
      <c r="T276" s="173">
        <f>SUM(T277:T326)</f>
        <v>0</v>
      </c>
      <c r="AR276" s="174" t="s">
        <v>85</v>
      </c>
      <c r="AT276" s="175" t="s">
        <v>77</v>
      </c>
      <c r="AU276" s="175" t="s">
        <v>85</v>
      </c>
      <c r="AY276" s="174" t="s">
        <v>115</v>
      </c>
      <c r="BK276" s="176">
        <f>SUM(BK277:BK326)</f>
        <v>0</v>
      </c>
    </row>
    <row r="277" spans="1:65" s="2" customFormat="1" ht="16.5" customHeight="1">
      <c r="A277" s="33"/>
      <c r="B277" s="34"/>
      <c r="C277" s="219" t="s">
        <v>428</v>
      </c>
      <c r="D277" s="219" t="s">
        <v>219</v>
      </c>
      <c r="E277" s="220" t="s">
        <v>180</v>
      </c>
      <c r="F277" s="221" t="s">
        <v>429</v>
      </c>
      <c r="G277" s="222" t="s">
        <v>119</v>
      </c>
      <c r="H277" s="223">
        <v>2</v>
      </c>
      <c r="I277" s="224"/>
      <c r="J277" s="225">
        <f t="shared" ref="J277:J308" si="20">ROUND(I277*H277,2)</f>
        <v>0</v>
      </c>
      <c r="K277" s="238" t="s">
        <v>657</v>
      </c>
      <c r="L277" s="226"/>
      <c r="M277" s="227" t="s">
        <v>1</v>
      </c>
      <c r="N277" s="228" t="s">
        <v>43</v>
      </c>
      <c r="O277" s="70"/>
      <c r="P277" s="186">
        <f t="shared" ref="P277:P308" si="21">O277*H277</f>
        <v>0</v>
      </c>
      <c r="Q277" s="186">
        <v>0</v>
      </c>
      <c r="R277" s="186">
        <f t="shared" ref="R277:R308" si="22">Q277*H277</f>
        <v>0</v>
      </c>
      <c r="S277" s="186">
        <v>0</v>
      </c>
      <c r="T277" s="187">
        <f t="shared" ref="T277:T308" si="23">S277*H277</f>
        <v>0</v>
      </c>
      <c r="U277" s="33"/>
      <c r="V277" s="33"/>
      <c r="W277" s="33"/>
      <c r="X277" s="33"/>
      <c r="Y277" s="33"/>
      <c r="Z277" s="33"/>
      <c r="AA277" s="33"/>
      <c r="AB277" s="33"/>
      <c r="AC277" s="33"/>
      <c r="AD277" s="33"/>
      <c r="AE277" s="33"/>
      <c r="AR277" s="188" t="s">
        <v>173</v>
      </c>
      <c r="AT277" s="188" t="s">
        <v>219</v>
      </c>
      <c r="AU277" s="188" t="s">
        <v>87</v>
      </c>
      <c r="AY277" s="16" t="s">
        <v>115</v>
      </c>
      <c r="BE277" s="189">
        <f t="shared" ref="BE277:BE308" si="24">IF(N277="základní",J277,0)</f>
        <v>0</v>
      </c>
      <c r="BF277" s="189">
        <f t="shared" ref="BF277:BF308" si="25">IF(N277="snížená",J277,0)</f>
        <v>0</v>
      </c>
      <c r="BG277" s="189">
        <f t="shared" ref="BG277:BG308" si="26">IF(N277="zákl. přenesená",J277,0)</f>
        <v>0</v>
      </c>
      <c r="BH277" s="189">
        <f t="shared" ref="BH277:BH308" si="27">IF(N277="sníž. přenesená",J277,0)</f>
        <v>0</v>
      </c>
      <c r="BI277" s="189">
        <f t="shared" ref="BI277:BI308" si="28">IF(N277="nulová",J277,0)</f>
        <v>0</v>
      </c>
      <c r="BJ277" s="16" t="s">
        <v>85</v>
      </c>
      <c r="BK277" s="189">
        <f t="shared" ref="BK277:BK308" si="29">ROUND(I277*H277,2)</f>
        <v>0</v>
      </c>
      <c r="BL277" s="16" t="s">
        <v>120</v>
      </c>
      <c r="BM277" s="188" t="s">
        <v>430</v>
      </c>
    </row>
    <row r="278" spans="1:65" s="2" customFormat="1" ht="16.5" customHeight="1">
      <c r="A278" s="33"/>
      <c r="B278" s="34"/>
      <c r="C278" s="219" t="s">
        <v>431</v>
      </c>
      <c r="D278" s="219" t="s">
        <v>219</v>
      </c>
      <c r="E278" s="220" t="s">
        <v>186</v>
      </c>
      <c r="F278" s="221" t="s">
        <v>432</v>
      </c>
      <c r="G278" s="222" t="s">
        <v>119</v>
      </c>
      <c r="H278" s="223">
        <v>2</v>
      </c>
      <c r="I278" s="224"/>
      <c r="J278" s="225">
        <f t="shared" si="20"/>
        <v>0</v>
      </c>
      <c r="K278" s="238" t="s">
        <v>657</v>
      </c>
      <c r="L278" s="226"/>
      <c r="M278" s="227" t="s">
        <v>1</v>
      </c>
      <c r="N278" s="228" t="s">
        <v>43</v>
      </c>
      <c r="O278" s="70"/>
      <c r="P278" s="186">
        <f t="shared" si="21"/>
        <v>0</v>
      </c>
      <c r="Q278" s="186">
        <v>0</v>
      </c>
      <c r="R278" s="186">
        <f t="shared" si="22"/>
        <v>0</v>
      </c>
      <c r="S278" s="186">
        <v>0</v>
      </c>
      <c r="T278" s="187">
        <f t="shared" si="23"/>
        <v>0</v>
      </c>
      <c r="U278" s="33"/>
      <c r="V278" s="33"/>
      <c r="W278" s="33"/>
      <c r="X278" s="33"/>
      <c r="Y278" s="33"/>
      <c r="Z278" s="33"/>
      <c r="AA278" s="33"/>
      <c r="AB278" s="33"/>
      <c r="AC278" s="33"/>
      <c r="AD278" s="33"/>
      <c r="AE278" s="33"/>
      <c r="AR278" s="188" t="s">
        <v>173</v>
      </c>
      <c r="AT278" s="188" t="s">
        <v>219</v>
      </c>
      <c r="AU278" s="188" t="s">
        <v>87</v>
      </c>
      <c r="AY278" s="16" t="s">
        <v>115</v>
      </c>
      <c r="BE278" s="189">
        <f t="shared" si="24"/>
        <v>0</v>
      </c>
      <c r="BF278" s="189">
        <f t="shared" si="25"/>
        <v>0</v>
      </c>
      <c r="BG278" s="189">
        <f t="shared" si="26"/>
        <v>0</v>
      </c>
      <c r="BH278" s="189">
        <f t="shared" si="27"/>
        <v>0</v>
      </c>
      <c r="BI278" s="189">
        <f t="shared" si="28"/>
        <v>0</v>
      </c>
      <c r="BJ278" s="16" t="s">
        <v>85</v>
      </c>
      <c r="BK278" s="189">
        <f t="shared" si="29"/>
        <v>0</v>
      </c>
      <c r="BL278" s="16" t="s">
        <v>120</v>
      </c>
      <c r="BM278" s="188" t="s">
        <v>433</v>
      </c>
    </row>
    <row r="279" spans="1:65" s="2" customFormat="1" ht="16.5" customHeight="1">
      <c r="A279" s="33"/>
      <c r="B279" s="34"/>
      <c r="C279" s="219" t="s">
        <v>434</v>
      </c>
      <c r="D279" s="219" t="s">
        <v>219</v>
      </c>
      <c r="E279" s="220" t="s">
        <v>435</v>
      </c>
      <c r="F279" s="221" t="s">
        <v>436</v>
      </c>
      <c r="G279" s="222" t="s">
        <v>119</v>
      </c>
      <c r="H279" s="223">
        <v>2</v>
      </c>
      <c r="I279" s="224"/>
      <c r="J279" s="225">
        <f t="shared" si="20"/>
        <v>0</v>
      </c>
      <c r="K279" s="238" t="s">
        <v>657</v>
      </c>
      <c r="L279" s="226"/>
      <c r="M279" s="227" t="s">
        <v>1</v>
      </c>
      <c r="N279" s="228" t="s">
        <v>43</v>
      </c>
      <c r="O279" s="70"/>
      <c r="P279" s="186">
        <f t="shared" si="21"/>
        <v>0</v>
      </c>
      <c r="Q279" s="186">
        <v>0</v>
      </c>
      <c r="R279" s="186">
        <f t="shared" si="22"/>
        <v>0</v>
      </c>
      <c r="S279" s="186">
        <v>0</v>
      </c>
      <c r="T279" s="187">
        <f t="shared" si="23"/>
        <v>0</v>
      </c>
      <c r="U279" s="33"/>
      <c r="V279" s="33"/>
      <c r="W279" s="33"/>
      <c r="X279" s="33"/>
      <c r="Y279" s="33"/>
      <c r="Z279" s="33"/>
      <c r="AA279" s="33"/>
      <c r="AB279" s="33"/>
      <c r="AC279" s="33"/>
      <c r="AD279" s="33"/>
      <c r="AE279" s="33"/>
      <c r="AR279" s="188" t="s">
        <v>173</v>
      </c>
      <c r="AT279" s="188" t="s">
        <v>219</v>
      </c>
      <c r="AU279" s="188" t="s">
        <v>87</v>
      </c>
      <c r="AY279" s="16" t="s">
        <v>115</v>
      </c>
      <c r="BE279" s="189">
        <f t="shared" si="24"/>
        <v>0</v>
      </c>
      <c r="BF279" s="189">
        <f t="shared" si="25"/>
        <v>0</v>
      </c>
      <c r="BG279" s="189">
        <f t="shared" si="26"/>
        <v>0</v>
      </c>
      <c r="BH279" s="189">
        <f t="shared" si="27"/>
        <v>0</v>
      </c>
      <c r="BI279" s="189">
        <f t="shared" si="28"/>
        <v>0</v>
      </c>
      <c r="BJ279" s="16" t="s">
        <v>85</v>
      </c>
      <c r="BK279" s="189">
        <f t="shared" si="29"/>
        <v>0</v>
      </c>
      <c r="BL279" s="16" t="s">
        <v>120</v>
      </c>
      <c r="BM279" s="188" t="s">
        <v>437</v>
      </c>
    </row>
    <row r="280" spans="1:65" s="2" customFormat="1" ht="16.5" customHeight="1">
      <c r="A280" s="33"/>
      <c r="B280" s="34"/>
      <c r="C280" s="219" t="s">
        <v>438</v>
      </c>
      <c r="D280" s="219" t="s">
        <v>219</v>
      </c>
      <c r="E280" s="220" t="s">
        <v>439</v>
      </c>
      <c r="F280" s="221" t="s">
        <v>440</v>
      </c>
      <c r="G280" s="222" t="s">
        <v>119</v>
      </c>
      <c r="H280" s="223">
        <v>2</v>
      </c>
      <c r="I280" s="224"/>
      <c r="J280" s="225">
        <f t="shared" si="20"/>
        <v>0</v>
      </c>
      <c r="K280" s="238" t="s">
        <v>657</v>
      </c>
      <c r="L280" s="226"/>
      <c r="M280" s="227" t="s">
        <v>1</v>
      </c>
      <c r="N280" s="228" t="s">
        <v>43</v>
      </c>
      <c r="O280" s="70"/>
      <c r="P280" s="186">
        <f t="shared" si="21"/>
        <v>0</v>
      </c>
      <c r="Q280" s="186">
        <v>0</v>
      </c>
      <c r="R280" s="186">
        <f t="shared" si="22"/>
        <v>0</v>
      </c>
      <c r="S280" s="186">
        <v>0</v>
      </c>
      <c r="T280" s="187">
        <f t="shared" si="23"/>
        <v>0</v>
      </c>
      <c r="U280" s="33"/>
      <c r="V280" s="33"/>
      <c r="W280" s="33"/>
      <c r="X280" s="33"/>
      <c r="Y280" s="33"/>
      <c r="Z280" s="33"/>
      <c r="AA280" s="33"/>
      <c r="AB280" s="33"/>
      <c r="AC280" s="33"/>
      <c r="AD280" s="33"/>
      <c r="AE280" s="33"/>
      <c r="AR280" s="188" t="s">
        <v>173</v>
      </c>
      <c r="AT280" s="188" t="s">
        <v>219</v>
      </c>
      <c r="AU280" s="188" t="s">
        <v>87</v>
      </c>
      <c r="AY280" s="16" t="s">
        <v>115</v>
      </c>
      <c r="BE280" s="189">
        <f t="shared" si="24"/>
        <v>0</v>
      </c>
      <c r="BF280" s="189">
        <f t="shared" si="25"/>
        <v>0</v>
      </c>
      <c r="BG280" s="189">
        <f t="shared" si="26"/>
        <v>0</v>
      </c>
      <c r="BH280" s="189">
        <f t="shared" si="27"/>
        <v>0</v>
      </c>
      <c r="BI280" s="189">
        <f t="shared" si="28"/>
        <v>0</v>
      </c>
      <c r="BJ280" s="16" t="s">
        <v>85</v>
      </c>
      <c r="BK280" s="189">
        <f t="shared" si="29"/>
        <v>0</v>
      </c>
      <c r="BL280" s="16" t="s">
        <v>120</v>
      </c>
      <c r="BM280" s="188" t="s">
        <v>441</v>
      </c>
    </row>
    <row r="281" spans="1:65" s="2" customFormat="1" ht="16.5" customHeight="1">
      <c r="A281" s="33"/>
      <c r="B281" s="34"/>
      <c r="C281" s="219" t="s">
        <v>442</v>
      </c>
      <c r="D281" s="219" t="s">
        <v>219</v>
      </c>
      <c r="E281" s="220" t="s">
        <v>443</v>
      </c>
      <c r="F281" s="221" t="s">
        <v>444</v>
      </c>
      <c r="G281" s="222" t="s">
        <v>119</v>
      </c>
      <c r="H281" s="223">
        <v>2</v>
      </c>
      <c r="I281" s="224"/>
      <c r="J281" s="225">
        <f t="shared" si="20"/>
        <v>0</v>
      </c>
      <c r="K281" s="238" t="s">
        <v>657</v>
      </c>
      <c r="L281" s="226"/>
      <c r="M281" s="227" t="s">
        <v>1</v>
      </c>
      <c r="N281" s="228" t="s">
        <v>43</v>
      </c>
      <c r="O281" s="70"/>
      <c r="P281" s="186">
        <f t="shared" si="21"/>
        <v>0</v>
      </c>
      <c r="Q281" s="186">
        <v>0</v>
      </c>
      <c r="R281" s="186">
        <f t="shared" si="22"/>
        <v>0</v>
      </c>
      <c r="S281" s="186">
        <v>0</v>
      </c>
      <c r="T281" s="187">
        <f t="shared" si="23"/>
        <v>0</v>
      </c>
      <c r="U281" s="33"/>
      <c r="V281" s="33"/>
      <c r="W281" s="33"/>
      <c r="X281" s="33"/>
      <c r="Y281" s="33"/>
      <c r="Z281" s="33"/>
      <c r="AA281" s="33"/>
      <c r="AB281" s="33"/>
      <c r="AC281" s="33"/>
      <c r="AD281" s="33"/>
      <c r="AE281" s="33"/>
      <c r="AR281" s="188" t="s">
        <v>173</v>
      </c>
      <c r="AT281" s="188" t="s">
        <v>219</v>
      </c>
      <c r="AU281" s="188" t="s">
        <v>87</v>
      </c>
      <c r="AY281" s="16" t="s">
        <v>115</v>
      </c>
      <c r="BE281" s="189">
        <f t="shared" si="24"/>
        <v>0</v>
      </c>
      <c r="BF281" s="189">
        <f t="shared" si="25"/>
        <v>0</v>
      </c>
      <c r="BG281" s="189">
        <f t="shared" si="26"/>
        <v>0</v>
      </c>
      <c r="BH281" s="189">
        <f t="shared" si="27"/>
        <v>0</v>
      </c>
      <c r="BI281" s="189">
        <f t="shared" si="28"/>
        <v>0</v>
      </c>
      <c r="BJ281" s="16" t="s">
        <v>85</v>
      </c>
      <c r="BK281" s="189">
        <f t="shared" si="29"/>
        <v>0</v>
      </c>
      <c r="BL281" s="16" t="s">
        <v>120</v>
      </c>
      <c r="BM281" s="188" t="s">
        <v>445</v>
      </c>
    </row>
    <row r="282" spans="1:65" s="2" customFormat="1" ht="16.5" customHeight="1">
      <c r="A282" s="33"/>
      <c r="B282" s="34"/>
      <c r="C282" s="219" t="s">
        <v>446</v>
      </c>
      <c r="D282" s="219" t="s">
        <v>219</v>
      </c>
      <c r="E282" s="220" t="s">
        <v>447</v>
      </c>
      <c r="F282" s="221" t="s">
        <v>448</v>
      </c>
      <c r="G282" s="222" t="s">
        <v>119</v>
      </c>
      <c r="H282" s="223">
        <v>2</v>
      </c>
      <c r="I282" s="224"/>
      <c r="J282" s="225">
        <f t="shared" si="20"/>
        <v>0</v>
      </c>
      <c r="K282" s="238" t="s">
        <v>657</v>
      </c>
      <c r="L282" s="226"/>
      <c r="M282" s="227" t="s">
        <v>1</v>
      </c>
      <c r="N282" s="228" t="s">
        <v>43</v>
      </c>
      <c r="O282" s="70"/>
      <c r="P282" s="186">
        <f t="shared" si="21"/>
        <v>0</v>
      </c>
      <c r="Q282" s="186">
        <v>0</v>
      </c>
      <c r="R282" s="186">
        <f t="shared" si="22"/>
        <v>0</v>
      </c>
      <c r="S282" s="186">
        <v>0</v>
      </c>
      <c r="T282" s="187">
        <f t="shared" si="23"/>
        <v>0</v>
      </c>
      <c r="U282" s="33"/>
      <c r="V282" s="33"/>
      <c r="W282" s="33"/>
      <c r="X282" s="33"/>
      <c r="Y282" s="33"/>
      <c r="Z282" s="33"/>
      <c r="AA282" s="33"/>
      <c r="AB282" s="33"/>
      <c r="AC282" s="33"/>
      <c r="AD282" s="33"/>
      <c r="AE282" s="33"/>
      <c r="AR282" s="188" t="s">
        <v>173</v>
      </c>
      <c r="AT282" s="188" t="s">
        <v>219</v>
      </c>
      <c r="AU282" s="188" t="s">
        <v>87</v>
      </c>
      <c r="AY282" s="16" t="s">
        <v>115</v>
      </c>
      <c r="BE282" s="189">
        <f t="shared" si="24"/>
        <v>0</v>
      </c>
      <c r="BF282" s="189">
        <f t="shared" si="25"/>
        <v>0</v>
      </c>
      <c r="BG282" s="189">
        <f t="shared" si="26"/>
        <v>0</v>
      </c>
      <c r="BH282" s="189">
        <f t="shared" si="27"/>
        <v>0</v>
      </c>
      <c r="BI282" s="189">
        <f t="shared" si="28"/>
        <v>0</v>
      </c>
      <c r="BJ282" s="16" t="s">
        <v>85</v>
      </c>
      <c r="BK282" s="189">
        <f t="shared" si="29"/>
        <v>0</v>
      </c>
      <c r="BL282" s="16" t="s">
        <v>120</v>
      </c>
      <c r="BM282" s="188" t="s">
        <v>449</v>
      </c>
    </row>
    <row r="283" spans="1:65" s="2" customFormat="1" ht="16.5" customHeight="1">
      <c r="A283" s="33"/>
      <c r="B283" s="34"/>
      <c r="C283" s="219" t="s">
        <v>450</v>
      </c>
      <c r="D283" s="219" t="s">
        <v>219</v>
      </c>
      <c r="E283" s="220" t="s">
        <v>334</v>
      </c>
      <c r="F283" s="221" t="s">
        <v>229</v>
      </c>
      <c r="G283" s="222" t="s">
        <v>119</v>
      </c>
      <c r="H283" s="223">
        <v>2</v>
      </c>
      <c r="I283" s="224"/>
      <c r="J283" s="225">
        <f t="shared" si="20"/>
        <v>0</v>
      </c>
      <c r="K283" s="238" t="s">
        <v>657</v>
      </c>
      <c r="L283" s="226"/>
      <c r="M283" s="227" t="s">
        <v>1</v>
      </c>
      <c r="N283" s="228" t="s">
        <v>43</v>
      </c>
      <c r="O283" s="70"/>
      <c r="P283" s="186">
        <f t="shared" si="21"/>
        <v>0</v>
      </c>
      <c r="Q283" s="186">
        <v>0</v>
      </c>
      <c r="R283" s="186">
        <f t="shared" si="22"/>
        <v>0</v>
      </c>
      <c r="S283" s="186">
        <v>0</v>
      </c>
      <c r="T283" s="187">
        <f t="shared" si="23"/>
        <v>0</v>
      </c>
      <c r="U283" s="33"/>
      <c r="V283" s="33"/>
      <c r="W283" s="33"/>
      <c r="X283" s="33"/>
      <c r="Y283" s="33"/>
      <c r="Z283" s="33"/>
      <c r="AA283" s="33"/>
      <c r="AB283" s="33"/>
      <c r="AC283" s="33"/>
      <c r="AD283" s="33"/>
      <c r="AE283" s="33"/>
      <c r="AR283" s="188" t="s">
        <v>173</v>
      </c>
      <c r="AT283" s="188" t="s">
        <v>219</v>
      </c>
      <c r="AU283" s="188" t="s">
        <v>87</v>
      </c>
      <c r="AY283" s="16" t="s">
        <v>115</v>
      </c>
      <c r="BE283" s="189">
        <f t="shared" si="24"/>
        <v>0</v>
      </c>
      <c r="BF283" s="189">
        <f t="shared" si="25"/>
        <v>0</v>
      </c>
      <c r="BG283" s="189">
        <f t="shared" si="26"/>
        <v>0</v>
      </c>
      <c r="BH283" s="189">
        <f t="shared" si="27"/>
        <v>0</v>
      </c>
      <c r="BI283" s="189">
        <f t="shared" si="28"/>
        <v>0</v>
      </c>
      <c r="BJ283" s="16" t="s">
        <v>85</v>
      </c>
      <c r="BK283" s="189">
        <f t="shared" si="29"/>
        <v>0</v>
      </c>
      <c r="BL283" s="16" t="s">
        <v>120</v>
      </c>
      <c r="BM283" s="188" t="s">
        <v>451</v>
      </c>
    </row>
    <row r="284" spans="1:65" s="2" customFormat="1" ht="16.5" customHeight="1">
      <c r="A284" s="33"/>
      <c r="B284" s="34"/>
      <c r="C284" s="219" t="s">
        <v>452</v>
      </c>
      <c r="D284" s="219" t="s">
        <v>219</v>
      </c>
      <c r="E284" s="220" t="s">
        <v>453</v>
      </c>
      <c r="F284" s="221" t="s">
        <v>241</v>
      </c>
      <c r="G284" s="222" t="s">
        <v>119</v>
      </c>
      <c r="H284" s="223">
        <v>2</v>
      </c>
      <c r="I284" s="224"/>
      <c r="J284" s="225">
        <f t="shared" si="20"/>
        <v>0</v>
      </c>
      <c r="K284" s="238" t="s">
        <v>657</v>
      </c>
      <c r="L284" s="226"/>
      <c r="M284" s="227" t="s">
        <v>1</v>
      </c>
      <c r="N284" s="228" t="s">
        <v>43</v>
      </c>
      <c r="O284" s="70"/>
      <c r="P284" s="186">
        <f t="shared" si="21"/>
        <v>0</v>
      </c>
      <c r="Q284" s="186">
        <v>0</v>
      </c>
      <c r="R284" s="186">
        <f t="shared" si="22"/>
        <v>0</v>
      </c>
      <c r="S284" s="186">
        <v>0</v>
      </c>
      <c r="T284" s="187">
        <f t="shared" si="23"/>
        <v>0</v>
      </c>
      <c r="U284" s="33"/>
      <c r="V284" s="33"/>
      <c r="W284" s="33"/>
      <c r="X284" s="33"/>
      <c r="Y284" s="33"/>
      <c r="Z284" s="33"/>
      <c r="AA284" s="33"/>
      <c r="AB284" s="33"/>
      <c r="AC284" s="33"/>
      <c r="AD284" s="33"/>
      <c r="AE284" s="33"/>
      <c r="AR284" s="188" t="s">
        <v>173</v>
      </c>
      <c r="AT284" s="188" t="s">
        <v>219</v>
      </c>
      <c r="AU284" s="188" t="s">
        <v>87</v>
      </c>
      <c r="AY284" s="16" t="s">
        <v>115</v>
      </c>
      <c r="BE284" s="189">
        <f t="shared" si="24"/>
        <v>0</v>
      </c>
      <c r="BF284" s="189">
        <f t="shared" si="25"/>
        <v>0</v>
      </c>
      <c r="BG284" s="189">
        <f t="shared" si="26"/>
        <v>0</v>
      </c>
      <c r="BH284" s="189">
        <f t="shared" si="27"/>
        <v>0</v>
      </c>
      <c r="BI284" s="189">
        <f t="shared" si="28"/>
        <v>0</v>
      </c>
      <c r="BJ284" s="16" t="s">
        <v>85</v>
      </c>
      <c r="BK284" s="189">
        <f t="shared" si="29"/>
        <v>0</v>
      </c>
      <c r="BL284" s="16" t="s">
        <v>120</v>
      </c>
      <c r="BM284" s="188" t="s">
        <v>454</v>
      </c>
    </row>
    <row r="285" spans="1:65" s="2" customFormat="1" ht="16.5" customHeight="1">
      <c r="A285" s="33"/>
      <c r="B285" s="34"/>
      <c r="C285" s="219" t="s">
        <v>455</v>
      </c>
      <c r="D285" s="219" t="s">
        <v>219</v>
      </c>
      <c r="E285" s="220" t="s">
        <v>456</v>
      </c>
      <c r="F285" s="221" t="s">
        <v>457</v>
      </c>
      <c r="G285" s="222" t="s">
        <v>119</v>
      </c>
      <c r="H285" s="223">
        <v>2</v>
      </c>
      <c r="I285" s="224"/>
      <c r="J285" s="225">
        <f t="shared" si="20"/>
        <v>0</v>
      </c>
      <c r="K285" s="238" t="s">
        <v>657</v>
      </c>
      <c r="L285" s="226"/>
      <c r="M285" s="227" t="s">
        <v>1</v>
      </c>
      <c r="N285" s="228" t="s">
        <v>43</v>
      </c>
      <c r="O285" s="70"/>
      <c r="P285" s="186">
        <f t="shared" si="21"/>
        <v>0</v>
      </c>
      <c r="Q285" s="186">
        <v>0</v>
      </c>
      <c r="R285" s="186">
        <f t="shared" si="22"/>
        <v>0</v>
      </c>
      <c r="S285" s="186">
        <v>0</v>
      </c>
      <c r="T285" s="187">
        <f t="shared" si="23"/>
        <v>0</v>
      </c>
      <c r="U285" s="33"/>
      <c r="V285" s="33"/>
      <c r="W285" s="33"/>
      <c r="X285" s="33"/>
      <c r="Y285" s="33"/>
      <c r="Z285" s="33"/>
      <c r="AA285" s="33"/>
      <c r="AB285" s="33"/>
      <c r="AC285" s="33"/>
      <c r="AD285" s="33"/>
      <c r="AE285" s="33"/>
      <c r="AR285" s="188" t="s">
        <v>173</v>
      </c>
      <c r="AT285" s="188" t="s">
        <v>219</v>
      </c>
      <c r="AU285" s="188" t="s">
        <v>87</v>
      </c>
      <c r="AY285" s="16" t="s">
        <v>115</v>
      </c>
      <c r="BE285" s="189">
        <f t="shared" si="24"/>
        <v>0</v>
      </c>
      <c r="BF285" s="189">
        <f t="shared" si="25"/>
        <v>0</v>
      </c>
      <c r="BG285" s="189">
        <f t="shared" si="26"/>
        <v>0</v>
      </c>
      <c r="BH285" s="189">
        <f t="shared" si="27"/>
        <v>0</v>
      </c>
      <c r="BI285" s="189">
        <f t="shared" si="28"/>
        <v>0</v>
      </c>
      <c r="BJ285" s="16" t="s">
        <v>85</v>
      </c>
      <c r="BK285" s="189">
        <f t="shared" si="29"/>
        <v>0</v>
      </c>
      <c r="BL285" s="16" t="s">
        <v>120</v>
      </c>
      <c r="BM285" s="188" t="s">
        <v>458</v>
      </c>
    </row>
    <row r="286" spans="1:65" s="2" customFormat="1" ht="16.5" customHeight="1">
      <c r="A286" s="33"/>
      <c r="B286" s="34"/>
      <c r="C286" s="219" t="s">
        <v>459</v>
      </c>
      <c r="D286" s="219" t="s">
        <v>219</v>
      </c>
      <c r="E286" s="220" t="s">
        <v>460</v>
      </c>
      <c r="F286" s="221" t="s">
        <v>461</v>
      </c>
      <c r="G286" s="222" t="s">
        <v>256</v>
      </c>
      <c r="H286" s="223">
        <v>10</v>
      </c>
      <c r="I286" s="224"/>
      <c r="J286" s="225">
        <f t="shared" si="20"/>
        <v>0</v>
      </c>
      <c r="K286" s="238" t="s">
        <v>657</v>
      </c>
      <c r="L286" s="226"/>
      <c r="M286" s="227" t="s">
        <v>1</v>
      </c>
      <c r="N286" s="228" t="s">
        <v>43</v>
      </c>
      <c r="O286" s="70"/>
      <c r="P286" s="186">
        <f t="shared" si="21"/>
        <v>0</v>
      </c>
      <c r="Q286" s="186">
        <v>0</v>
      </c>
      <c r="R286" s="186">
        <f t="shared" si="22"/>
        <v>0</v>
      </c>
      <c r="S286" s="186">
        <v>0</v>
      </c>
      <c r="T286" s="187">
        <f t="shared" si="23"/>
        <v>0</v>
      </c>
      <c r="U286" s="33"/>
      <c r="V286" s="33"/>
      <c r="W286" s="33"/>
      <c r="X286" s="33"/>
      <c r="Y286" s="33"/>
      <c r="Z286" s="33"/>
      <c r="AA286" s="33"/>
      <c r="AB286" s="33"/>
      <c r="AC286" s="33"/>
      <c r="AD286" s="33"/>
      <c r="AE286" s="33"/>
      <c r="AR286" s="188" t="s">
        <v>173</v>
      </c>
      <c r="AT286" s="188" t="s">
        <v>219</v>
      </c>
      <c r="AU286" s="188" t="s">
        <v>87</v>
      </c>
      <c r="AY286" s="16" t="s">
        <v>115</v>
      </c>
      <c r="BE286" s="189">
        <f t="shared" si="24"/>
        <v>0</v>
      </c>
      <c r="BF286" s="189">
        <f t="shared" si="25"/>
        <v>0</v>
      </c>
      <c r="BG286" s="189">
        <f t="shared" si="26"/>
        <v>0</v>
      </c>
      <c r="BH286" s="189">
        <f t="shared" si="27"/>
        <v>0</v>
      </c>
      <c r="BI286" s="189">
        <f t="shared" si="28"/>
        <v>0</v>
      </c>
      <c r="BJ286" s="16" t="s">
        <v>85</v>
      </c>
      <c r="BK286" s="189">
        <f t="shared" si="29"/>
        <v>0</v>
      </c>
      <c r="BL286" s="16" t="s">
        <v>120</v>
      </c>
      <c r="BM286" s="188" t="s">
        <v>462</v>
      </c>
    </row>
    <row r="287" spans="1:65" s="2" customFormat="1" ht="16.5" customHeight="1">
      <c r="A287" s="33"/>
      <c r="B287" s="34"/>
      <c r="C287" s="219" t="s">
        <v>463</v>
      </c>
      <c r="D287" s="219" t="s">
        <v>219</v>
      </c>
      <c r="E287" s="220" t="s">
        <v>464</v>
      </c>
      <c r="F287" s="221" t="s">
        <v>465</v>
      </c>
      <c r="G287" s="222" t="s">
        <v>256</v>
      </c>
      <c r="H287" s="223">
        <v>10</v>
      </c>
      <c r="I287" s="224"/>
      <c r="J287" s="225">
        <f t="shared" si="20"/>
        <v>0</v>
      </c>
      <c r="K287" s="238" t="s">
        <v>657</v>
      </c>
      <c r="L287" s="226"/>
      <c r="M287" s="227" t="s">
        <v>1</v>
      </c>
      <c r="N287" s="228" t="s">
        <v>43</v>
      </c>
      <c r="O287" s="70"/>
      <c r="P287" s="186">
        <f t="shared" si="21"/>
        <v>0</v>
      </c>
      <c r="Q287" s="186">
        <v>0</v>
      </c>
      <c r="R287" s="186">
        <f t="shared" si="22"/>
        <v>0</v>
      </c>
      <c r="S287" s="186">
        <v>0</v>
      </c>
      <c r="T287" s="187">
        <f t="shared" si="23"/>
        <v>0</v>
      </c>
      <c r="U287" s="33"/>
      <c r="V287" s="33"/>
      <c r="W287" s="33"/>
      <c r="X287" s="33"/>
      <c r="Y287" s="33"/>
      <c r="Z287" s="33"/>
      <c r="AA287" s="33"/>
      <c r="AB287" s="33"/>
      <c r="AC287" s="33"/>
      <c r="AD287" s="33"/>
      <c r="AE287" s="33"/>
      <c r="AR287" s="188" t="s">
        <v>173</v>
      </c>
      <c r="AT287" s="188" t="s">
        <v>219</v>
      </c>
      <c r="AU287" s="188" t="s">
        <v>87</v>
      </c>
      <c r="AY287" s="16" t="s">
        <v>115</v>
      </c>
      <c r="BE287" s="189">
        <f t="shared" si="24"/>
        <v>0</v>
      </c>
      <c r="BF287" s="189">
        <f t="shared" si="25"/>
        <v>0</v>
      </c>
      <c r="BG287" s="189">
        <f t="shared" si="26"/>
        <v>0</v>
      </c>
      <c r="BH287" s="189">
        <f t="shared" si="27"/>
        <v>0</v>
      </c>
      <c r="BI287" s="189">
        <f t="shared" si="28"/>
        <v>0</v>
      </c>
      <c r="BJ287" s="16" t="s">
        <v>85</v>
      </c>
      <c r="BK287" s="189">
        <f t="shared" si="29"/>
        <v>0</v>
      </c>
      <c r="BL287" s="16" t="s">
        <v>120</v>
      </c>
      <c r="BM287" s="188" t="s">
        <v>466</v>
      </c>
    </row>
    <row r="288" spans="1:65" s="2" customFormat="1" ht="16.5" customHeight="1">
      <c r="A288" s="33"/>
      <c r="B288" s="34"/>
      <c r="C288" s="219" t="s">
        <v>467</v>
      </c>
      <c r="D288" s="219" t="s">
        <v>219</v>
      </c>
      <c r="E288" s="220" t="s">
        <v>468</v>
      </c>
      <c r="F288" s="221" t="s">
        <v>469</v>
      </c>
      <c r="G288" s="222" t="s">
        <v>256</v>
      </c>
      <c r="H288" s="223">
        <v>10</v>
      </c>
      <c r="I288" s="224"/>
      <c r="J288" s="225">
        <f t="shared" si="20"/>
        <v>0</v>
      </c>
      <c r="K288" s="238" t="s">
        <v>657</v>
      </c>
      <c r="L288" s="226"/>
      <c r="M288" s="227" t="s">
        <v>1</v>
      </c>
      <c r="N288" s="228" t="s">
        <v>43</v>
      </c>
      <c r="O288" s="70"/>
      <c r="P288" s="186">
        <f t="shared" si="21"/>
        <v>0</v>
      </c>
      <c r="Q288" s="186">
        <v>0</v>
      </c>
      <c r="R288" s="186">
        <f t="shared" si="22"/>
        <v>0</v>
      </c>
      <c r="S288" s="186">
        <v>0</v>
      </c>
      <c r="T288" s="187">
        <f t="shared" si="23"/>
        <v>0</v>
      </c>
      <c r="U288" s="33"/>
      <c r="V288" s="33"/>
      <c r="W288" s="33"/>
      <c r="X288" s="33"/>
      <c r="Y288" s="33"/>
      <c r="Z288" s="33"/>
      <c r="AA288" s="33"/>
      <c r="AB288" s="33"/>
      <c r="AC288" s="33"/>
      <c r="AD288" s="33"/>
      <c r="AE288" s="33"/>
      <c r="AR288" s="188" t="s">
        <v>173</v>
      </c>
      <c r="AT288" s="188" t="s">
        <v>219</v>
      </c>
      <c r="AU288" s="188" t="s">
        <v>87</v>
      </c>
      <c r="AY288" s="16" t="s">
        <v>115</v>
      </c>
      <c r="BE288" s="189">
        <f t="shared" si="24"/>
        <v>0</v>
      </c>
      <c r="BF288" s="189">
        <f t="shared" si="25"/>
        <v>0</v>
      </c>
      <c r="BG288" s="189">
        <f t="shared" si="26"/>
        <v>0</v>
      </c>
      <c r="BH288" s="189">
        <f t="shared" si="27"/>
        <v>0</v>
      </c>
      <c r="BI288" s="189">
        <f t="shared" si="28"/>
        <v>0</v>
      </c>
      <c r="BJ288" s="16" t="s">
        <v>85</v>
      </c>
      <c r="BK288" s="189">
        <f t="shared" si="29"/>
        <v>0</v>
      </c>
      <c r="BL288" s="16" t="s">
        <v>120</v>
      </c>
      <c r="BM288" s="188" t="s">
        <v>470</v>
      </c>
    </row>
    <row r="289" spans="1:65" s="2" customFormat="1" ht="16.5" customHeight="1">
      <c r="A289" s="33"/>
      <c r="B289" s="34"/>
      <c r="C289" s="219" t="s">
        <v>471</v>
      </c>
      <c r="D289" s="219" t="s">
        <v>219</v>
      </c>
      <c r="E289" s="220" t="s">
        <v>472</v>
      </c>
      <c r="F289" s="221" t="s">
        <v>244</v>
      </c>
      <c r="G289" s="222" t="s">
        <v>119</v>
      </c>
      <c r="H289" s="223">
        <v>2</v>
      </c>
      <c r="I289" s="224"/>
      <c r="J289" s="225">
        <f t="shared" si="20"/>
        <v>0</v>
      </c>
      <c r="K289" s="238" t="s">
        <v>657</v>
      </c>
      <c r="L289" s="226"/>
      <c r="M289" s="227" t="s">
        <v>1</v>
      </c>
      <c r="N289" s="228" t="s">
        <v>43</v>
      </c>
      <c r="O289" s="70"/>
      <c r="P289" s="186">
        <f t="shared" si="21"/>
        <v>0</v>
      </c>
      <c r="Q289" s="186">
        <v>0</v>
      </c>
      <c r="R289" s="186">
        <f t="shared" si="22"/>
        <v>0</v>
      </c>
      <c r="S289" s="186">
        <v>0</v>
      </c>
      <c r="T289" s="187">
        <f t="shared" si="23"/>
        <v>0</v>
      </c>
      <c r="U289" s="33"/>
      <c r="V289" s="33"/>
      <c r="W289" s="33"/>
      <c r="X289" s="33"/>
      <c r="Y289" s="33"/>
      <c r="Z289" s="33"/>
      <c r="AA289" s="33"/>
      <c r="AB289" s="33"/>
      <c r="AC289" s="33"/>
      <c r="AD289" s="33"/>
      <c r="AE289" s="33"/>
      <c r="AR289" s="188" t="s">
        <v>173</v>
      </c>
      <c r="AT289" s="188" t="s">
        <v>219</v>
      </c>
      <c r="AU289" s="188" t="s">
        <v>87</v>
      </c>
      <c r="AY289" s="16" t="s">
        <v>115</v>
      </c>
      <c r="BE289" s="189">
        <f t="shared" si="24"/>
        <v>0</v>
      </c>
      <c r="BF289" s="189">
        <f t="shared" si="25"/>
        <v>0</v>
      </c>
      <c r="BG289" s="189">
        <f t="shared" si="26"/>
        <v>0</v>
      </c>
      <c r="BH289" s="189">
        <f t="shared" si="27"/>
        <v>0</v>
      </c>
      <c r="BI289" s="189">
        <f t="shared" si="28"/>
        <v>0</v>
      </c>
      <c r="BJ289" s="16" t="s">
        <v>85</v>
      </c>
      <c r="BK289" s="189">
        <f t="shared" si="29"/>
        <v>0</v>
      </c>
      <c r="BL289" s="16" t="s">
        <v>120</v>
      </c>
      <c r="BM289" s="188" t="s">
        <v>473</v>
      </c>
    </row>
    <row r="290" spans="1:65" s="2" customFormat="1" ht="16.5" customHeight="1">
      <c r="A290" s="33"/>
      <c r="B290" s="34"/>
      <c r="C290" s="219" t="s">
        <v>474</v>
      </c>
      <c r="D290" s="219" t="s">
        <v>219</v>
      </c>
      <c r="E290" s="220" t="s">
        <v>475</v>
      </c>
      <c r="F290" s="221" t="s">
        <v>248</v>
      </c>
      <c r="G290" s="222" t="s">
        <v>119</v>
      </c>
      <c r="H290" s="223">
        <v>2</v>
      </c>
      <c r="I290" s="224"/>
      <c r="J290" s="225">
        <f t="shared" si="20"/>
        <v>0</v>
      </c>
      <c r="K290" s="238" t="s">
        <v>657</v>
      </c>
      <c r="L290" s="226"/>
      <c r="M290" s="227" t="s">
        <v>1</v>
      </c>
      <c r="N290" s="228" t="s">
        <v>43</v>
      </c>
      <c r="O290" s="70"/>
      <c r="P290" s="186">
        <f t="shared" si="21"/>
        <v>0</v>
      </c>
      <c r="Q290" s="186">
        <v>0</v>
      </c>
      <c r="R290" s="186">
        <f t="shared" si="22"/>
        <v>0</v>
      </c>
      <c r="S290" s="186">
        <v>0</v>
      </c>
      <c r="T290" s="187">
        <f t="shared" si="23"/>
        <v>0</v>
      </c>
      <c r="U290" s="33"/>
      <c r="V290" s="33"/>
      <c r="W290" s="33"/>
      <c r="X290" s="33"/>
      <c r="Y290" s="33"/>
      <c r="Z290" s="33"/>
      <c r="AA290" s="33"/>
      <c r="AB290" s="33"/>
      <c r="AC290" s="33"/>
      <c r="AD290" s="33"/>
      <c r="AE290" s="33"/>
      <c r="AR290" s="188" t="s">
        <v>173</v>
      </c>
      <c r="AT290" s="188" t="s">
        <v>219</v>
      </c>
      <c r="AU290" s="188" t="s">
        <v>87</v>
      </c>
      <c r="AY290" s="16" t="s">
        <v>115</v>
      </c>
      <c r="BE290" s="189">
        <f t="shared" si="24"/>
        <v>0</v>
      </c>
      <c r="BF290" s="189">
        <f t="shared" si="25"/>
        <v>0</v>
      </c>
      <c r="BG290" s="189">
        <f t="shared" si="26"/>
        <v>0</v>
      </c>
      <c r="BH290" s="189">
        <f t="shared" si="27"/>
        <v>0</v>
      </c>
      <c r="BI290" s="189">
        <f t="shared" si="28"/>
        <v>0</v>
      </c>
      <c r="BJ290" s="16" t="s">
        <v>85</v>
      </c>
      <c r="BK290" s="189">
        <f t="shared" si="29"/>
        <v>0</v>
      </c>
      <c r="BL290" s="16" t="s">
        <v>120</v>
      </c>
      <c r="BM290" s="188" t="s">
        <v>476</v>
      </c>
    </row>
    <row r="291" spans="1:65" s="2" customFormat="1" ht="16.5" customHeight="1">
      <c r="A291" s="33"/>
      <c r="B291" s="34"/>
      <c r="C291" s="219" t="s">
        <v>477</v>
      </c>
      <c r="D291" s="219" t="s">
        <v>219</v>
      </c>
      <c r="E291" s="220" t="s">
        <v>478</v>
      </c>
      <c r="F291" s="221" t="s">
        <v>233</v>
      </c>
      <c r="G291" s="222" t="s">
        <v>119</v>
      </c>
      <c r="H291" s="223">
        <v>2</v>
      </c>
      <c r="I291" s="224"/>
      <c r="J291" s="225">
        <f t="shared" si="20"/>
        <v>0</v>
      </c>
      <c r="K291" s="238" t="s">
        <v>657</v>
      </c>
      <c r="L291" s="226"/>
      <c r="M291" s="227" t="s">
        <v>1</v>
      </c>
      <c r="N291" s="228" t="s">
        <v>43</v>
      </c>
      <c r="O291" s="70"/>
      <c r="P291" s="186">
        <f t="shared" si="21"/>
        <v>0</v>
      </c>
      <c r="Q291" s="186">
        <v>0</v>
      </c>
      <c r="R291" s="186">
        <f t="shared" si="22"/>
        <v>0</v>
      </c>
      <c r="S291" s="186">
        <v>0</v>
      </c>
      <c r="T291" s="187">
        <f t="shared" si="23"/>
        <v>0</v>
      </c>
      <c r="U291" s="33"/>
      <c r="V291" s="33"/>
      <c r="W291" s="33"/>
      <c r="X291" s="33"/>
      <c r="Y291" s="33"/>
      <c r="Z291" s="33"/>
      <c r="AA291" s="33"/>
      <c r="AB291" s="33"/>
      <c r="AC291" s="33"/>
      <c r="AD291" s="33"/>
      <c r="AE291" s="33"/>
      <c r="AR291" s="188" t="s">
        <v>173</v>
      </c>
      <c r="AT291" s="188" t="s">
        <v>219</v>
      </c>
      <c r="AU291" s="188" t="s">
        <v>87</v>
      </c>
      <c r="AY291" s="16" t="s">
        <v>115</v>
      </c>
      <c r="BE291" s="189">
        <f t="shared" si="24"/>
        <v>0</v>
      </c>
      <c r="BF291" s="189">
        <f t="shared" si="25"/>
        <v>0</v>
      </c>
      <c r="BG291" s="189">
        <f t="shared" si="26"/>
        <v>0</v>
      </c>
      <c r="BH291" s="189">
        <f t="shared" si="27"/>
        <v>0</v>
      </c>
      <c r="BI291" s="189">
        <f t="shared" si="28"/>
        <v>0</v>
      </c>
      <c r="BJ291" s="16" t="s">
        <v>85</v>
      </c>
      <c r="BK291" s="189">
        <f t="shared" si="29"/>
        <v>0</v>
      </c>
      <c r="BL291" s="16" t="s">
        <v>120</v>
      </c>
      <c r="BM291" s="188" t="s">
        <v>479</v>
      </c>
    </row>
    <row r="292" spans="1:65" s="2" customFormat="1" ht="24.2" customHeight="1">
      <c r="A292" s="33"/>
      <c r="B292" s="34"/>
      <c r="C292" s="219" t="s">
        <v>480</v>
      </c>
      <c r="D292" s="219" t="s">
        <v>219</v>
      </c>
      <c r="E292" s="220" t="s">
        <v>481</v>
      </c>
      <c r="F292" s="221" t="s">
        <v>482</v>
      </c>
      <c r="G292" s="222" t="s">
        <v>483</v>
      </c>
      <c r="H292" s="223">
        <v>1</v>
      </c>
      <c r="I292" s="224"/>
      <c r="J292" s="225">
        <f t="shared" si="20"/>
        <v>0</v>
      </c>
      <c r="K292" s="238" t="s">
        <v>657</v>
      </c>
      <c r="L292" s="226"/>
      <c r="M292" s="227" t="s">
        <v>1</v>
      </c>
      <c r="N292" s="228" t="s">
        <v>43</v>
      </c>
      <c r="O292" s="70"/>
      <c r="P292" s="186">
        <f t="shared" si="21"/>
        <v>0</v>
      </c>
      <c r="Q292" s="186">
        <v>0</v>
      </c>
      <c r="R292" s="186">
        <f t="shared" si="22"/>
        <v>0</v>
      </c>
      <c r="S292" s="186">
        <v>0</v>
      </c>
      <c r="T292" s="187">
        <f t="shared" si="23"/>
        <v>0</v>
      </c>
      <c r="U292" s="33"/>
      <c r="V292" s="33"/>
      <c r="W292" s="33"/>
      <c r="X292" s="33"/>
      <c r="Y292" s="33"/>
      <c r="Z292" s="33"/>
      <c r="AA292" s="33"/>
      <c r="AB292" s="33"/>
      <c r="AC292" s="33"/>
      <c r="AD292" s="33"/>
      <c r="AE292" s="33"/>
      <c r="AR292" s="188" t="s">
        <v>173</v>
      </c>
      <c r="AT292" s="188" t="s">
        <v>219</v>
      </c>
      <c r="AU292" s="188" t="s">
        <v>87</v>
      </c>
      <c r="AY292" s="16" t="s">
        <v>115</v>
      </c>
      <c r="BE292" s="189">
        <f t="shared" si="24"/>
        <v>0</v>
      </c>
      <c r="BF292" s="189">
        <f t="shared" si="25"/>
        <v>0</v>
      </c>
      <c r="BG292" s="189">
        <f t="shared" si="26"/>
        <v>0</v>
      </c>
      <c r="BH292" s="189">
        <f t="shared" si="27"/>
        <v>0</v>
      </c>
      <c r="BI292" s="189">
        <f t="shared" si="28"/>
        <v>0</v>
      </c>
      <c r="BJ292" s="16" t="s">
        <v>85</v>
      </c>
      <c r="BK292" s="189">
        <f t="shared" si="29"/>
        <v>0</v>
      </c>
      <c r="BL292" s="16" t="s">
        <v>120</v>
      </c>
      <c r="BM292" s="188" t="s">
        <v>484</v>
      </c>
    </row>
    <row r="293" spans="1:65" s="2" customFormat="1" ht="16.5" customHeight="1">
      <c r="A293" s="33"/>
      <c r="B293" s="34"/>
      <c r="C293" s="219" t="s">
        <v>485</v>
      </c>
      <c r="D293" s="219" t="s">
        <v>219</v>
      </c>
      <c r="E293" s="220" t="s">
        <v>486</v>
      </c>
      <c r="F293" s="221" t="s">
        <v>418</v>
      </c>
      <c r="G293" s="222" t="s">
        <v>119</v>
      </c>
      <c r="H293" s="223">
        <v>2</v>
      </c>
      <c r="I293" s="224"/>
      <c r="J293" s="225">
        <f t="shared" si="20"/>
        <v>0</v>
      </c>
      <c r="K293" s="238" t="s">
        <v>657</v>
      </c>
      <c r="L293" s="226"/>
      <c r="M293" s="227" t="s">
        <v>1</v>
      </c>
      <c r="N293" s="228" t="s">
        <v>43</v>
      </c>
      <c r="O293" s="70"/>
      <c r="P293" s="186">
        <f t="shared" si="21"/>
        <v>0</v>
      </c>
      <c r="Q293" s="186">
        <v>0</v>
      </c>
      <c r="R293" s="186">
        <f t="shared" si="22"/>
        <v>0</v>
      </c>
      <c r="S293" s="186">
        <v>0</v>
      </c>
      <c r="T293" s="187">
        <f t="shared" si="23"/>
        <v>0</v>
      </c>
      <c r="U293" s="33"/>
      <c r="V293" s="33"/>
      <c r="W293" s="33"/>
      <c r="X293" s="33"/>
      <c r="Y293" s="33"/>
      <c r="Z293" s="33"/>
      <c r="AA293" s="33"/>
      <c r="AB293" s="33"/>
      <c r="AC293" s="33"/>
      <c r="AD293" s="33"/>
      <c r="AE293" s="33"/>
      <c r="AR293" s="188" t="s">
        <v>173</v>
      </c>
      <c r="AT293" s="188" t="s">
        <v>219</v>
      </c>
      <c r="AU293" s="188" t="s">
        <v>87</v>
      </c>
      <c r="AY293" s="16" t="s">
        <v>115</v>
      </c>
      <c r="BE293" s="189">
        <f t="shared" si="24"/>
        <v>0</v>
      </c>
      <c r="BF293" s="189">
        <f t="shared" si="25"/>
        <v>0</v>
      </c>
      <c r="BG293" s="189">
        <f t="shared" si="26"/>
        <v>0</v>
      </c>
      <c r="BH293" s="189">
        <f t="shared" si="27"/>
        <v>0</v>
      </c>
      <c r="BI293" s="189">
        <f t="shared" si="28"/>
        <v>0</v>
      </c>
      <c r="BJ293" s="16" t="s">
        <v>85</v>
      </c>
      <c r="BK293" s="189">
        <f t="shared" si="29"/>
        <v>0</v>
      </c>
      <c r="BL293" s="16" t="s">
        <v>120</v>
      </c>
      <c r="BM293" s="188" t="s">
        <v>487</v>
      </c>
    </row>
    <row r="294" spans="1:65" s="2" customFormat="1" ht="16.5" customHeight="1">
      <c r="A294" s="33"/>
      <c r="B294" s="34"/>
      <c r="C294" s="219" t="s">
        <v>488</v>
      </c>
      <c r="D294" s="219" t="s">
        <v>219</v>
      </c>
      <c r="E294" s="220" t="s">
        <v>489</v>
      </c>
      <c r="F294" s="221" t="s">
        <v>252</v>
      </c>
      <c r="G294" s="222" t="s">
        <v>119</v>
      </c>
      <c r="H294" s="223">
        <v>2</v>
      </c>
      <c r="I294" s="224"/>
      <c r="J294" s="225">
        <f t="shared" si="20"/>
        <v>0</v>
      </c>
      <c r="K294" s="238" t="s">
        <v>657</v>
      </c>
      <c r="L294" s="226"/>
      <c r="M294" s="227" t="s">
        <v>1</v>
      </c>
      <c r="N294" s="228" t="s">
        <v>43</v>
      </c>
      <c r="O294" s="70"/>
      <c r="P294" s="186">
        <f t="shared" si="21"/>
        <v>0</v>
      </c>
      <c r="Q294" s="186">
        <v>0</v>
      </c>
      <c r="R294" s="186">
        <f t="shared" si="22"/>
        <v>0</v>
      </c>
      <c r="S294" s="186">
        <v>0</v>
      </c>
      <c r="T294" s="187">
        <f t="shared" si="23"/>
        <v>0</v>
      </c>
      <c r="U294" s="33"/>
      <c r="V294" s="33"/>
      <c r="W294" s="33"/>
      <c r="X294" s="33"/>
      <c r="Y294" s="33"/>
      <c r="Z294" s="33"/>
      <c r="AA294" s="33"/>
      <c r="AB294" s="33"/>
      <c r="AC294" s="33"/>
      <c r="AD294" s="33"/>
      <c r="AE294" s="33"/>
      <c r="AR294" s="188" t="s">
        <v>173</v>
      </c>
      <c r="AT294" s="188" t="s">
        <v>219</v>
      </c>
      <c r="AU294" s="188" t="s">
        <v>87</v>
      </c>
      <c r="AY294" s="16" t="s">
        <v>115</v>
      </c>
      <c r="BE294" s="189">
        <f t="shared" si="24"/>
        <v>0</v>
      </c>
      <c r="BF294" s="189">
        <f t="shared" si="25"/>
        <v>0</v>
      </c>
      <c r="BG294" s="189">
        <f t="shared" si="26"/>
        <v>0</v>
      </c>
      <c r="BH294" s="189">
        <f t="shared" si="27"/>
        <v>0</v>
      </c>
      <c r="BI294" s="189">
        <f t="shared" si="28"/>
        <v>0</v>
      </c>
      <c r="BJ294" s="16" t="s">
        <v>85</v>
      </c>
      <c r="BK294" s="189">
        <f t="shared" si="29"/>
        <v>0</v>
      </c>
      <c r="BL294" s="16" t="s">
        <v>120</v>
      </c>
      <c r="BM294" s="188" t="s">
        <v>490</v>
      </c>
    </row>
    <row r="295" spans="1:65" s="2" customFormat="1" ht="16.5" customHeight="1">
      <c r="A295" s="33"/>
      <c r="B295" s="34"/>
      <c r="C295" s="219" t="s">
        <v>491</v>
      </c>
      <c r="D295" s="219" t="s">
        <v>219</v>
      </c>
      <c r="E295" s="220" t="s">
        <v>492</v>
      </c>
      <c r="F295" s="221" t="s">
        <v>493</v>
      </c>
      <c r="G295" s="222" t="s">
        <v>119</v>
      </c>
      <c r="H295" s="223">
        <v>2</v>
      </c>
      <c r="I295" s="224"/>
      <c r="J295" s="225">
        <f t="shared" si="20"/>
        <v>0</v>
      </c>
      <c r="K295" s="238" t="s">
        <v>657</v>
      </c>
      <c r="L295" s="226"/>
      <c r="M295" s="227" t="s">
        <v>1</v>
      </c>
      <c r="N295" s="228" t="s">
        <v>43</v>
      </c>
      <c r="O295" s="70"/>
      <c r="P295" s="186">
        <f t="shared" si="21"/>
        <v>0</v>
      </c>
      <c r="Q295" s="186">
        <v>0</v>
      </c>
      <c r="R295" s="186">
        <f t="shared" si="22"/>
        <v>0</v>
      </c>
      <c r="S295" s="186">
        <v>0</v>
      </c>
      <c r="T295" s="187">
        <f t="shared" si="23"/>
        <v>0</v>
      </c>
      <c r="U295" s="33"/>
      <c r="V295" s="33"/>
      <c r="W295" s="33"/>
      <c r="X295" s="33"/>
      <c r="Y295" s="33"/>
      <c r="Z295" s="33"/>
      <c r="AA295" s="33"/>
      <c r="AB295" s="33"/>
      <c r="AC295" s="33"/>
      <c r="AD295" s="33"/>
      <c r="AE295" s="33"/>
      <c r="AR295" s="188" t="s">
        <v>173</v>
      </c>
      <c r="AT295" s="188" t="s">
        <v>219</v>
      </c>
      <c r="AU295" s="188" t="s">
        <v>87</v>
      </c>
      <c r="AY295" s="16" t="s">
        <v>115</v>
      </c>
      <c r="BE295" s="189">
        <f t="shared" si="24"/>
        <v>0</v>
      </c>
      <c r="BF295" s="189">
        <f t="shared" si="25"/>
        <v>0</v>
      </c>
      <c r="BG295" s="189">
        <f t="shared" si="26"/>
        <v>0</v>
      </c>
      <c r="BH295" s="189">
        <f t="shared" si="27"/>
        <v>0</v>
      </c>
      <c r="BI295" s="189">
        <f t="shared" si="28"/>
        <v>0</v>
      </c>
      <c r="BJ295" s="16" t="s">
        <v>85</v>
      </c>
      <c r="BK295" s="189">
        <f t="shared" si="29"/>
        <v>0</v>
      </c>
      <c r="BL295" s="16" t="s">
        <v>120</v>
      </c>
      <c r="BM295" s="188" t="s">
        <v>494</v>
      </c>
    </row>
    <row r="296" spans="1:65" s="2" customFormat="1" ht="16.5" customHeight="1">
      <c r="A296" s="33"/>
      <c r="B296" s="34"/>
      <c r="C296" s="219" t="s">
        <v>495</v>
      </c>
      <c r="D296" s="219" t="s">
        <v>219</v>
      </c>
      <c r="E296" s="220" t="s">
        <v>496</v>
      </c>
      <c r="F296" s="221" t="s">
        <v>497</v>
      </c>
      <c r="G296" s="222" t="s">
        <v>119</v>
      </c>
      <c r="H296" s="223">
        <v>10</v>
      </c>
      <c r="I296" s="224"/>
      <c r="J296" s="225">
        <f t="shared" si="20"/>
        <v>0</v>
      </c>
      <c r="K296" s="238" t="s">
        <v>657</v>
      </c>
      <c r="L296" s="226"/>
      <c r="M296" s="227" t="s">
        <v>1</v>
      </c>
      <c r="N296" s="228" t="s">
        <v>43</v>
      </c>
      <c r="O296" s="70"/>
      <c r="P296" s="186">
        <f t="shared" si="21"/>
        <v>0</v>
      </c>
      <c r="Q296" s="186">
        <v>0</v>
      </c>
      <c r="R296" s="186">
        <f t="shared" si="22"/>
        <v>0</v>
      </c>
      <c r="S296" s="186">
        <v>0</v>
      </c>
      <c r="T296" s="187">
        <f t="shared" si="23"/>
        <v>0</v>
      </c>
      <c r="U296" s="33"/>
      <c r="V296" s="33"/>
      <c r="W296" s="33"/>
      <c r="X296" s="33"/>
      <c r="Y296" s="33"/>
      <c r="Z296" s="33"/>
      <c r="AA296" s="33"/>
      <c r="AB296" s="33"/>
      <c r="AC296" s="33"/>
      <c r="AD296" s="33"/>
      <c r="AE296" s="33"/>
      <c r="AR296" s="188" t="s">
        <v>173</v>
      </c>
      <c r="AT296" s="188" t="s">
        <v>219</v>
      </c>
      <c r="AU296" s="188" t="s">
        <v>87</v>
      </c>
      <c r="AY296" s="16" t="s">
        <v>115</v>
      </c>
      <c r="BE296" s="189">
        <f t="shared" si="24"/>
        <v>0</v>
      </c>
      <c r="BF296" s="189">
        <f t="shared" si="25"/>
        <v>0</v>
      </c>
      <c r="BG296" s="189">
        <f t="shared" si="26"/>
        <v>0</v>
      </c>
      <c r="BH296" s="189">
        <f t="shared" si="27"/>
        <v>0</v>
      </c>
      <c r="BI296" s="189">
        <f t="shared" si="28"/>
        <v>0</v>
      </c>
      <c r="BJ296" s="16" t="s">
        <v>85</v>
      </c>
      <c r="BK296" s="189">
        <f t="shared" si="29"/>
        <v>0</v>
      </c>
      <c r="BL296" s="16" t="s">
        <v>120</v>
      </c>
      <c r="BM296" s="188" t="s">
        <v>498</v>
      </c>
    </row>
    <row r="297" spans="1:65" s="2" customFormat="1" ht="16.5" customHeight="1">
      <c r="A297" s="33"/>
      <c r="B297" s="34"/>
      <c r="C297" s="219" t="s">
        <v>499</v>
      </c>
      <c r="D297" s="219" t="s">
        <v>219</v>
      </c>
      <c r="E297" s="220" t="s">
        <v>500</v>
      </c>
      <c r="F297" s="221" t="s">
        <v>501</v>
      </c>
      <c r="G297" s="222" t="s">
        <v>119</v>
      </c>
      <c r="H297" s="223">
        <v>10</v>
      </c>
      <c r="I297" s="224"/>
      <c r="J297" s="225">
        <f t="shared" si="20"/>
        <v>0</v>
      </c>
      <c r="K297" s="238" t="s">
        <v>657</v>
      </c>
      <c r="L297" s="226"/>
      <c r="M297" s="227" t="s">
        <v>1</v>
      </c>
      <c r="N297" s="228" t="s">
        <v>43</v>
      </c>
      <c r="O297" s="70"/>
      <c r="P297" s="186">
        <f t="shared" si="21"/>
        <v>0</v>
      </c>
      <c r="Q297" s="186">
        <v>0</v>
      </c>
      <c r="R297" s="186">
        <f t="shared" si="22"/>
        <v>0</v>
      </c>
      <c r="S297" s="186">
        <v>0</v>
      </c>
      <c r="T297" s="187">
        <f t="shared" si="23"/>
        <v>0</v>
      </c>
      <c r="U297" s="33"/>
      <c r="V297" s="33"/>
      <c r="W297" s="33"/>
      <c r="X297" s="33"/>
      <c r="Y297" s="33"/>
      <c r="Z297" s="33"/>
      <c r="AA297" s="33"/>
      <c r="AB297" s="33"/>
      <c r="AC297" s="33"/>
      <c r="AD297" s="33"/>
      <c r="AE297" s="33"/>
      <c r="AR297" s="188" t="s">
        <v>173</v>
      </c>
      <c r="AT297" s="188" t="s">
        <v>219</v>
      </c>
      <c r="AU297" s="188" t="s">
        <v>87</v>
      </c>
      <c r="AY297" s="16" t="s">
        <v>115</v>
      </c>
      <c r="BE297" s="189">
        <f t="shared" si="24"/>
        <v>0</v>
      </c>
      <c r="BF297" s="189">
        <f t="shared" si="25"/>
        <v>0</v>
      </c>
      <c r="BG297" s="189">
        <f t="shared" si="26"/>
        <v>0</v>
      </c>
      <c r="BH297" s="189">
        <f t="shared" si="27"/>
        <v>0</v>
      </c>
      <c r="BI297" s="189">
        <f t="shared" si="28"/>
        <v>0</v>
      </c>
      <c r="BJ297" s="16" t="s">
        <v>85</v>
      </c>
      <c r="BK297" s="189">
        <f t="shared" si="29"/>
        <v>0</v>
      </c>
      <c r="BL297" s="16" t="s">
        <v>120</v>
      </c>
      <c r="BM297" s="188" t="s">
        <v>502</v>
      </c>
    </row>
    <row r="298" spans="1:65" s="2" customFormat="1" ht="16.5" customHeight="1">
      <c r="A298" s="33"/>
      <c r="B298" s="34"/>
      <c r="C298" s="219" t="s">
        <v>503</v>
      </c>
      <c r="D298" s="219" t="s">
        <v>219</v>
      </c>
      <c r="E298" s="220" t="s">
        <v>504</v>
      </c>
      <c r="F298" s="221" t="s">
        <v>505</v>
      </c>
      <c r="G298" s="222" t="s">
        <v>119</v>
      </c>
      <c r="H298" s="223">
        <v>10</v>
      </c>
      <c r="I298" s="224"/>
      <c r="J298" s="225">
        <f t="shared" si="20"/>
        <v>0</v>
      </c>
      <c r="K298" s="238" t="s">
        <v>657</v>
      </c>
      <c r="L298" s="226"/>
      <c r="M298" s="227" t="s">
        <v>1</v>
      </c>
      <c r="N298" s="228" t="s">
        <v>43</v>
      </c>
      <c r="O298" s="70"/>
      <c r="P298" s="186">
        <f t="shared" si="21"/>
        <v>0</v>
      </c>
      <c r="Q298" s="186">
        <v>0</v>
      </c>
      <c r="R298" s="186">
        <f t="shared" si="22"/>
        <v>0</v>
      </c>
      <c r="S298" s="186">
        <v>0</v>
      </c>
      <c r="T298" s="187">
        <f t="shared" si="23"/>
        <v>0</v>
      </c>
      <c r="U298" s="33"/>
      <c r="V298" s="33"/>
      <c r="W298" s="33"/>
      <c r="X298" s="33"/>
      <c r="Y298" s="33"/>
      <c r="Z298" s="33"/>
      <c r="AA298" s="33"/>
      <c r="AB298" s="33"/>
      <c r="AC298" s="33"/>
      <c r="AD298" s="33"/>
      <c r="AE298" s="33"/>
      <c r="AR298" s="188" t="s">
        <v>173</v>
      </c>
      <c r="AT298" s="188" t="s">
        <v>219</v>
      </c>
      <c r="AU298" s="188" t="s">
        <v>87</v>
      </c>
      <c r="AY298" s="16" t="s">
        <v>115</v>
      </c>
      <c r="BE298" s="189">
        <f t="shared" si="24"/>
        <v>0</v>
      </c>
      <c r="BF298" s="189">
        <f t="shared" si="25"/>
        <v>0</v>
      </c>
      <c r="BG298" s="189">
        <f t="shared" si="26"/>
        <v>0</v>
      </c>
      <c r="BH298" s="189">
        <f t="shared" si="27"/>
        <v>0</v>
      </c>
      <c r="BI298" s="189">
        <f t="shared" si="28"/>
        <v>0</v>
      </c>
      <c r="BJ298" s="16" t="s">
        <v>85</v>
      </c>
      <c r="BK298" s="189">
        <f t="shared" si="29"/>
        <v>0</v>
      </c>
      <c r="BL298" s="16" t="s">
        <v>120</v>
      </c>
      <c r="BM298" s="188" t="s">
        <v>506</v>
      </c>
    </row>
    <row r="299" spans="1:65" s="2" customFormat="1" ht="16.5" customHeight="1">
      <c r="A299" s="33"/>
      <c r="B299" s="34"/>
      <c r="C299" s="219" t="s">
        <v>507</v>
      </c>
      <c r="D299" s="219" t="s">
        <v>219</v>
      </c>
      <c r="E299" s="220" t="s">
        <v>508</v>
      </c>
      <c r="F299" s="221" t="s">
        <v>509</v>
      </c>
      <c r="G299" s="222" t="s">
        <v>256</v>
      </c>
      <c r="H299" s="223">
        <v>10</v>
      </c>
      <c r="I299" s="224"/>
      <c r="J299" s="225">
        <f t="shared" si="20"/>
        <v>0</v>
      </c>
      <c r="K299" s="238" t="s">
        <v>657</v>
      </c>
      <c r="L299" s="226"/>
      <c r="M299" s="227" t="s">
        <v>1</v>
      </c>
      <c r="N299" s="228" t="s">
        <v>43</v>
      </c>
      <c r="O299" s="70"/>
      <c r="P299" s="186">
        <f t="shared" si="21"/>
        <v>0</v>
      </c>
      <c r="Q299" s="186">
        <v>0</v>
      </c>
      <c r="R299" s="186">
        <f t="shared" si="22"/>
        <v>0</v>
      </c>
      <c r="S299" s="186">
        <v>0</v>
      </c>
      <c r="T299" s="187">
        <f t="shared" si="23"/>
        <v>0</v>
      </c>
      <c r="U299" s="33"/>
      <c r="V299" s="33"/>
      <c r="W299" s="33"/>
      <c r="X299" s="33"/>
      <c r="Y299" s="33"/>
      <c r="Z299" s="33"/>
      <c r="AA299" s="33"/>
      <c r="AB299" s="33"/>
      <c r="AC299" s="33"/>
      <c r="AD299" s="33"/>
      <c r="AE299" s="33"/>
      <c r="AR299" s="188" t="s">
        <v>173</v>
      </c>
      <c r="AT299" s="188" t="s">
        <v>219</v>
      </c>
      <c r="AU299" s="188" t="s">
        <v>87</v>
      </c>
      <c r="AY299" s="16" t="s">
        <v>115</v>
      </c>
      <c r="BE299" s="189">
        <f t="shared" si="24"/>
        <v>0</v>
      </c>
      <c r="BF299" s="189">
        <f t="shared" si="25"/>
        <v>0</v>
      </c>
      <c r="BG299" s="189">
        <f t="shared" si="26"/>
        <v>0</v>
      </c>
      <c r="BH299" s="189">
        <f t="shared" si="27"/>
        <v>0</v>
      </c>
      <c r="BI299" s="189">
        <f t="shared" si="28"/>
        <v>0</v>
      </c>
      <c r="BJ299" s="16" t="s">
        <v>85</v>
      </c>
      <c r="BK299" s="189">
        <f t="shared" si="29"/>
        <v>0</v>
      </c>
      <c r="BL299" s="16" t="s">
        <v>120</v>
      </c>
      <c r="BM299" s="188" t="s">
        <v>510</v>
      </c>
    </row>
    <row r="300" spans="1:65" s="2" customFormat="1" ht="16.5" customHeight="1">
      <c r="A300" s="33"/>
      <c r="B300" s="34"/>
      <c r="C300" s="219" t="s">
        <v>511</v>
      </c>
      <c r="D300" s="219" t="s">
        <v>219</v>
      </c>
      <c r="E300" s="220" t="s">
        <v>512</v>
      </c>
      <c r="F300" s="221" t="s">
        <v>513</v>
      </c>
      <c r="G300" s="222" t="s">
        <v>119</v>
      </c>
      <c r="H300" s="223">
        <v>10</v>
      </c>
      <c r="I300" s="224"/>
      <c r="J300" s="225">
        <f t="shared" si="20"/>
        <v>0</v>
      </c>
      <c r="K300" s="238" t="s">
        <v>657</v>
      </c>
      <c r="L300" s="226"/>
      <c r="M300" s="227" t="s">
        <v>1</v>
      </c>
      <c r="N300" s="228" t="s">
        <v>43</v>
      </c>
      <c r="O300" s="70"/>
      <c r="P300" s="186">
        <f t="shared" si="21"/>
        <v>0</v>
      </c>
      <c r="Q300" s="186">
        <v>0</v>
      </c>
      <c r="R300" s="186">
        <f t="shared" si="22"/>
        <v>0</v>
      </c>
      <c r="S300" s="186">
        <v>0</v>
      </c>
      <c r="T300" s="187">
        <f t="shared" si="23"/>
        <v>0</v>
      </c>
      <c r="U300" s="33"/>
      <c r="V300" s="33"/>
      <c r="W300" s="33"/>
      <c r="X300" s="33"/>
      <c r="Y300" s="33"/>
      <c r="Z300" s="33"/>
      <c r="AA300" s="33"/>
      <c r="AB300" s="33"/>
      <c r="AC300" s="33"/>
      <c r="AD300" s="33"/>
      <c r="AE300" s="33"/>
      <c r="AR300" s="188" t="s">
        <v>173</v>
      </c>
      <c r="AT300" s="188" t="s">
        <v>219</v>
      </c>
      <c r="AU300" s="188" t="s">
        <v>87</v>
      </c>
      <c r="AY300" s="16" t="s">
        <v>115</v>
      </c>
      <c r="BE300" s="189">
        <f t="shared" si="24"/>
        <v>0</v>
      </c>
      <c r="BF300" s="189">
        <f t="shared" si="25"/>
        <v>0</v>
      </c>
      <c r="BG300" s="189">
        <f t="shared" si="26"/>
        <v>0</v>
      </c>
      <c r="BH300" s="189">
        <f t="shared" si="27"/>
        <v>0</v>
      </c>
      <c r="BI300" s="189">
        <f t="shared" si="28"/>
        <v>0</v>
      </c>
      <c r="BJ300" s="16" t="s">
        <v>85</v>
      </c>
      <c r="BK300" s="189">
        <f t="shared" si="29"/>
        <v>0</v>
      </c>
      <c r="BL300" s="16" t="s">
        <v>120</v>
      </c>
      <c r="BM300" s="188" t="s">
        <v>514</v>
      </c>
    </row>
    <row r="301" spans="1:65" s="2" customFormat="1" ht="16.5" customHeight="1">
      <c r="A301" s="33"/>
      <c r="B301" s="34"/>
      <c r="C301" s="219" t="s">
        <v>515</v>
      </c>
      <c r="D301" s="219" t="s">
        <v>219</v>
      </c>
      <c r="E301" s="220" t="s">
        <v>516</v>
      </c>
      <c r="F301" s="221" t="s">
        <v>517</v>
      </c>
      <c r="G301" s="222" t="s">
        <v>256</v>
      </c>
      <c r="H301" s="223">
        <v>2</v>
      </c>
      <c r="I301" s="224"/>
      <c r="J301" s="225">
        <f t="shared" si="20"/>
        <v>0</v>
      </c>
      <c r="K301" s="238" t="s">
        <v>657</v>
      </c>
      <c r="L301" s="226"/>
      <c r="M301" s="227" t="s">
        <v>1</v>
      </c>
      <c r="N301" s="228" t="s">
        <v>43</v>
      </c>
      <c r="O301" s="70"/>
      <c r="P301" s="186">
        <f t="shared" si="21"/>
        <v>0</v>
      </c>
      <c r="Q301" s="186">
        <v>0</v>
      </c>
      <c r="R301" s="186">
        <f t="shared" si="22"/>
        <v>0</v>
      </c>
      <c r="S301" s="186">
        <v>0</v>
      </c>
      <c r="T301" s="187">
        <f t="shared" si="23"/>
        <v>0</v>
      </c>
      <c r="U301" s="33"/>
      <c r="V301" s="33"/>
      <c r="W301" s="33"/>
      <c r="X301" s="33"/>
      <c r="Y301" s="33"/>
      <c r="Z301" s="33"/>
      <c r="AA301" s="33"/>
      <c r="AB301" s="33"/>
      <c r="AC301" s="33"/>
      <c r="AD301" s="33"/>
      <c r="AE301" s="33"/>
      <c r="AR301" s="188" t="s">
        <v>173</v>
      </c>
      <c r="AT301" s="188" t="s">
        <v>219</v>
      </c>
      <c r="AU301" s="188" t="s">
        <v>87</v>
      </c>
      <c r="AY301" s="16" t="s">
        <v>115</v>
      </c>
      <c r="BE301" s="189">
        <f t="shared" si="24"/>
        <v>0</v>
      </c>
      <c r="BF301" s="189">
        <f t="shared" si="25"/>
        <v>0</v>
      </c>
      <c r="BG301" s="189">
        <f t="shared" si="26"/>
        <v>0</v>
      </c>
      <c r="BH301" s="189">
        <f t="shared" si="27"/>
        <v>0</v>
      </c>
      <c r="BI301" s="189">
        <f t="shared" si="28"/>
        <v>0</v>
      </c>
      <c r="BJ301" s="16" t="s">
        <v>85</v>
      </c>
      <c r="BK301" s="189">
        <f t="shared" si="29"/>
        <v>0</v>
      </c>
      <c r="BL301" s="16" t="s">
        <v>120</v>
      </c>
      <c r="BM301" s="188" t="s">
        <v>518</v>
      </c>
    </row>
    <row r="302" spans="1:65" s="2" customFormat="1" ht="16.5" customHeight="1">
      <c r="A302" s="33"/>
      <c r="B302" s="34"/>
      <c r="C302" s="219" t="s">
        <v>519</v>
      </c>
      <c r="D302" s="219" t="s">
        <v>219</v>
      </c>
      <c r="E302" s="220" t="s">
        <v>520</v>
      </c>
      <c r="F302" s="221" t="s">
        <v>521</v>
      </c>
      <c r="G302" s="222" t="s">
        <v>256</v>
      </c>
      <c r="H302" s="223">
        <v>2</v>
      </c>
      <c r="I302" s="224"/>
      <c r="J302" s="225">
        <f t="shared" si="20"/>
        <v>0</v>
      </c>
      <c r="K302" s="238" t="s">
        <v>657</v>
      </c>
      <c r="L302" s="226"/>
      <c r="M302" s="227" t="s">
        <v>1</v>
      </c>
      <c r="N302" s="228" t="s">
        <v>43</v>
      </c>
      <c r="O302" s="70"/>
      <c r="P302" s="186">
        <f t="shared" si="21"/>
        <v>0</v>
      </c>
      <c r="Q302" s="186">
        <v>0</v>
      </c>
      <c r="R302" s="186">
        <f t="shared" si="22"/>
        <v>0</v>
      </c>
      <c r="S302" s="186">
        <v>0</v>
      </c>
      <c r="T302" s="187">
        <f t="shared" si="23"/>
        <v>0</v>
      </c>
      <c r="U302" s="33"/>
      <c r="V302" s="33"/>
      <c r="W302" s="33"/>
      <c r="X302" s="33"/>
      <c r="Y302" s="33"/>
      <c r="Z302" s="33"/>
      <c r="AA302" s="33"/>
      <c r="AB302" s="33"/>
      <c r="AC302" s="33"/>
      <c r="AD302" s="33"/>
      <c r="AE302" s="33"/>
      <c r="AR302" s="188" t="s">
        <v>173</v>
      </c>
      <c r="AT302" s="188" t="s">
        <v>219</v>
      </c>
      <c r="AU302" s="188" t="s">
        <v>87</v>
      </c>
      <c r="AY302" s="16" t="s">
        <v>115</v>
      </c>
      <c r="BE302" s="189">
        <f t="shared" si="24"/>
        <v>0</v>
      </c>
      <c r="BF302" s="189">
        <f t="shared" si="25"/>
        <v>0</v>
      </c>
      <c r="BG302" s="189">
        <f t="shared" si="26"/>
        <v>0</v>
      </c>
      <c r="BH302" s="189">
        <f t="shared" si="27"/>
        <v>0</v>
      </c>
      <c r="BI302" s="189">
        <f t="shared" si="28"/>
        <v>0</v>
      </c>
      <c r="BJ302" s="16" t="s">
        <v>85</v>
      </c>
      <c r="BK302" s="189">
        <f t="shared" si="29"/>
        <v>0</v>
      </c>
      <c r="BL302" s="16" t="s">
        <v>120</v>
      </c>
      <c r="BM302" s="188" t="s">
        <v>522</v>
      </c>
    </row>
    <row r="303" spans="1:65" s="2" customFormat="1" ht="16.5" customHeight="1">
      <c r="A303" s="33"/>
      <c r="B303" s="34"/>
      <c r="C303" s="219" t="s">
        <v>523</v>
      </c>
      <c r="D303" s="219" t="s">
        <v>219</v>
      </c>
      <c r="E303" s="220" t="s">
        <v>524</v>
      </c>
      <c r="F303" s="221" t="s">
        <v>525</v>
      </c>
      <c r="G303" s="222" t="s">
        <v>483</v>
      </c>
      <c r="H303" s="223">
        <v>2</v>
      </c>
      <c r="I303" s="224"/>
      <c r="J303" s="225">
        <f t="shared" si="20"/>
        <v>0</v>
      </c>
      <c r="K303" s="238" t="s">
        <v>657</v>
      </c>
      <c r="L303" s="226"/>
      <c r="M303" s="227" t="s">
        <v>1</v>
      </c>
      <c r="N303" s="228" t="s">
        <v>43</v>
      </c>
      <c r="O303" s="70"/>
      <c r="P303" s="186">
        <f t="shared" si="21"/>
        <v>0</v>
      </c>
      <c r="Q303" s="186">
        <v>0</v>
      </c>
      <c r="R303" s="186">
        <f t="shared" si="22"/>
        <v>0</v>
      </c>
      <c r="S303" s="186">
        <v>0</v>
      </c>
      <c r="T303" s="187">
        <f t="shared" si="23"/>
        <v>0</v>
      </c>
      <c r="U303" s="33"/>
      <c r="V303" s="33"/>
      <c r="W303" s="33"/>
      <c r="X303" s="33"/>
      <c r="Y303" s="33"/>
      <c r="Z303" s="33"/>
      <c r="AA303" s="33"/>
      <c r="AB303" s="33"/>
      <c r="AC303" s="33"/>
      <c r="AD303" s="33"/>
      <c r="AE303" s="33"/>
      <c r="AR303" s="188" t="s">
        <v>173</v>
      </c>
      <c r="AT303" s="188" t="s">
        <v>219</v>
      </c>
      <c r="AU303" s="188" t="s">
        <v>87</v>
      </c>
      <c r="AY303" s="16" t="s">
        <v>115</v>
      </c>
      <c r="BE303" s="189">
        <f t="shared" si="24"/>
        <v>0</v>
      </c>
      <c r="BF303" s="189">
        <f t="shared" si="25"/>
        <v>0</v>
      </c>
      <c r="BG303" s="189">
        <f t="shared" si="26"/>
        <v>0</v>
      </c>
      <c r="BH303" s="189">
        <f t="shared" si="27"/>
        <v>0</v>
      </c>
      <c r="BI303" s="189">
        <f t="shared" si="28"/>
        <v>0</v>
      </c>
      <c r="BJ303" s="16" t="s">
        <v>85</v>
      </c>
      <c r="BK303" s="189">
        <f t="shared" si="29"/>
        <v>0</v>
      </c>
      <c r="BL303" s="16" t="s">
        <v>120</v>
      </c>
      <c r="BM303" s="188" t="s">
        <v>526</v>
      </c>
    </row>
    <row r="304" spans="1:65" s="2" customFormat="1" ht="16.5" customHeight="1">
      <c r="A304" s="33"/>
      <c r="B304" s="34"/>
      <c r="C304" s="219" t="s">
        <v>527</v>
      </c>
      <c r="D304" s="219" t="s">
        <v>219</v>
      </c>
      <c r="E304" s="220" t="s">
        <v>528</v>
      </c>
      <c r="F304" s="221" t="s">
        <v>529</v>
      </c>
      <c r="G304" s="222" t="s">
        <v>119</v>
      </c>
      <c r="H304" s="223">
        <v>1</v>
      </c>
      <c r="I304" s="224"/>
      <c r="J304" s="225">
        <f t="shared" si="20"/>
        <v>0</v>
      </c>
      <c r="K304" s="238" t="s">
        <v>657</v>
      </c>
      <c r="L304" s="226"/>
      <c r="M304" s="227" t="s">
        <v>1</v>
      </c>
      <c r="N304" s="228" t="s">
        <v>43</v>
      </c>
      <c r="O304" s="70"/>
      <c r="P304" s="186">
        <f t="shared" si="21"/>
        <v>0</v>
      </c>
      <c r="Q304" s="186">
        <v>0</v>
      </c>
      <c r="R304" s="186">
        <f t="shared" si="22"/>
        <v>0</v>
      </c>
      <c r="S304" s="186">
        <v>0</v>
      </c>
      <c r="T304" s="187">
        <f t="shared" si="23"/>
        <v>0</v>
      </c>
      <c r="U304" s="33"/>
      <c r="V304" s="33"/>
      <c r="W304" s="33"/>
      <c r="X304" s="33"/>
      <c r="Y304" s="33"/>
      <c r="Z304" s="33"/>
      <c r="AA304" s="33"/>
      <c r="AB304" s="33"/>
      <c r="AC304" s="33"/>
      <c r="AD304" s="33"/>
      <c r="AE304" s="33"/>
      <c r="AR304" s="188" t="s">
        <v>173</v>
      </c>
      <c r="AT304" s="188" t="s">
        <v>219</v>
      </c>
      <c r="AU304" s="188" t="s">
        <v>87</v>
      </c>
      <c r="AY304" s="16" t="s">
        <v>115</v>
      </c>
      <c r="BE304" s="189">
        <f t="shared" si="24"/>
        <v>0</v>
      </c>
      <c r="BF304" s="189">
        <f t="shared" si="25"/>
        <v>0</v>
      </c>
      <c r="BG304" s="189">
        <f t="shared" si="26"/>
        <v>0</v>
      </c>
      <c r="BH304" s="189">
        <f t="shared" si="27"/>
        <v>0</v>
      </c>
      <c r="BI304" s="189">
        <f t="shared" si="28"/>
        <v>0</v>
      </c>
      <c r="BJ304" s="16" t="s">
        <v>85</v>
      </c>
      <c r="BK304" s="189">
        <f t="shared" si="29"/>
        <v>0</v>
      </c>
      <c r="BL304" s="16" t="s">
        <v>120</v>
      </c>
      <c r="BM304" s="188" t="s">
        <v>530</v>
      </c>
    </row>
    <row r="305" spans="1:65" s="2" customFormat="1" ht="16.5" customHeight="1">
      <c r="A305" s="33"/>
      <c r="B305" s="34"/>
      <c r="C305" s="219" t="s">
        <v>531</v>
      </c>
      <c r="D305" s="219" t="s">
        <v>219</v>
      </c>
      <c r="E305" s="220" t="s">
        <v>532</v>
      </c>
      <c r="F305" s="221" t="s">
        <v>533</v>
      </c>
      <c r="G305" s="222" t="s">
        <v>119</v>
      </c>
      <c r="H305" s="223">
        <v>1</v>
      </c>
      <c r="I305" s="224"/>
      <c r="J305" s="225">
        <f t="shared" si="20"/>
        <v>0</v>
      </c>
      <c r="K305" s="238" t="s">
        <v>657</v>
      </c>
      <c r="L305" s="226"/>
      <c r="M305" s="227" t="s">
        <v>1</v>
      </c>
      <c r="N305" s="228" t="s">
        <v>43</v>
      </c>
      <c r="O305" s="70"/>
      <c r="P305" s="186">
        <f t="shared" si="21"/>
        <v>0</v>
      </c>
      <c r="Q305" s="186">
        <v>0</v>
      </c>
      <c r="R305" s="186">
        <f t="shared" si="22"/>
        <v>0</v>
      </c>
      <c r="S305" s="186">
        <v>0</v>
      </c>
      <c r="T305" s="187">
        <f t="shared" si="23"/>
        <v>0</v>
      </c>
      <c r="U305" s="33"/>
      <c r="V305" s="33"/>
      <c r="W305" s="33"/>
      <c r="X305" s="33"/>
      <c r="Y305" s="33"/>
      <c r="Z305" s="33"/>
      <c r="AA305" s="33"/>
      <c r="AB305" s="33"/>
      <c r="AC305" s="33"/>
      <c r="AD305" s="33"/>
      <c r="AE305" s="33"/>
      <c r="AR305" s="188" t="s">
        <v>173</v>
      </c>
      <c r="AT305" s="188" t="s">
        <v>219</v>
      </c>
      <c r="AU305" s="188" t="s">
        <v>87</v>
      </c>
      <c r="AY305" s="16" t="s">
        <v>115</v>
      </c>
      <c r="BE305" s="189">
        <f t="shared" si="24"/>
        <v>0</v>
      </c>
      <c r="BF305" s="189">
        <f t="shared" si="25"/>
        <v>0</v>
      </c>
      <c r="BG305" s="189">
        <f t="shared" si="26"/>
        <v>0</v>
      </c>
      <c r="BH305" s="189">
        <f t="shared" si="27"/>
        <v>0</v>
      </c>
      <c r="BI305" s="189">
        <f t="shared" si="28"/>
        <v>0</v>
      </c>
      <c r="BJ305" s="16" t="s">
        <v>85</v>
      </c>
      <c r="BK305" s="189">
        <f t="shared" si="29"/>
        <v>0</v>
      </c>
      <c r="BL305" s="16" t="s">
        <v>120</v>
      </c>
      <c r="BM305" s="188" t="s">
        <v>534</v>
      </c>
    </row>
    <row r="306" spans="1:65" s="2" customFormat="1" ht="16.5" customHeight="1">
      <c r="A306" s="33"/>
      <c r="B306" s="34"/>
      <c r="C306" s="219" t="s">
        <v>535</v>
      </c>
      <c r="D306" s="219" t="s">
        <v>219</v>
      </c>
      <c r="E306" s="220" t="s">
        <v>536</v>
      </c>
      <c r="F306" s="221" t="s">
        <v>537</v>
      </c>
      <c r="G306" s="222" t="s">
        <v>256</v>
      </c>
      <c r="H306" s="223">
        <v>3</v>
      </c>
      <c r="I306" s="224"/>
      <c r="J306" s="225">
        <f t="shared" si="20"/>
        <v>0</v>
      </c>
      <c r="K306" s="238" t="s">
        <v>657</v>
      </c>
      <c r="L306" s="226"/>
      <c r="M306" s="227" t="s">
        <v>1</v>
      </c>
      <c r="N306" s="228" t="s">
        <v>43</v>
      </c>
      <c r="O306" s="70"/>
      <c r="P306" s="186">
        <f t="shared" si="21"/>
        <v>0</v>
      </c>
      <c r="Q306" s="186">
        <v>0</v>
      </c>
      <c r="R306" s="186">
        <f t="shared" si="22"/>
        <v>0</v>
      </c>
      <c r="S306" s="186">
        <v>0</v>
      </c>
      <c r="T306" s="187">
        <f t="shared" si="23"/>
        <v>0</v>
      </c>
      <c r="U306" s="33"/>
      <c r="V306" s="33"/>
      <c r="W306" s="33"/>
      <c r="X306" s="33"/>
      <c r="Y306" s="33"/>
      <c r="Z306" s="33"/>
      <c r="AA306" s="33"/>
      <c r="AB306" s="33"/>
      <c r="AC306" s="33"/>
      <c r="AD306" s="33"/>
      <c r="AE306" s="33"/>
      <c r="AR306" s="188" t="s">
        <v>173</v>
      </c>
      <c r="AT306" s="188" t="s">
        <v>219</v>
      </c>
      <c r="AU306" s="188" t="s">
        <v>87</v>
      </c>
      <c r="AY306" s="16" t="s">
        <v>115</v>
      </c>
      <c r="BE306" s="189">
        <f t="shared" si="24"/>
        <v>0</v>
      </c>
      <c r="BF306" s="189">
        <f t="shared" si="25"/>
        <v>0</v>
      </c>
      <c r="BG306" s="189">
        <f t="shared" si="26"/>
        <v>0</v>
      </c>
      <c r="BH306" s="189">
        <f t="shared" si="27"/>
        <v>0</v>
      </c>
      <c r="BI306" s="189">
        <f t="shared" si="28"/>
        <v>0</v>
      </c>
      <c r="BJ306" s="16" t="s">
        <v>85</v>
      </c>
      <c r="BK306" s="189">
        <f t="shared" si="29"/>
        <v>0</v>
      </c>
      <c r="BL306" s="16" t="s">
        <v>120</v>
      </c>
      <c r="BM306" s="188" t="s">
        <v>538</v>
      </c>
    </row>
    <row r="307" spans="1:65" s="2" customFormat="1" ht="16.5" customHeight="1">
      <c r="A307" s="33"/>
      <c r="B307" s="34"/>
      <c r="C307" s="219" t="s">
        <v>539</v>
      </c>
      <c r="D307" s="219" t="s">
        <v>219</v>
      </c>
      <c r="E307" s="220" t="s">
        <v>540</v>
      </c>
      <c r="F307" s="221" t="s">
        <v>541</v>
      </c>
      <c r="G307" s="222" t="s">
        <v>256</v>
      </c>
      <c r="H307" s="223">
        <v>3</v>
      </c>
      <c r="I307" s="224"/>
      <c r="J307" s="225">
        <f t="shared" si="20"/>
        <v>0</v>
      </c>
      <c r="K307" s="238" t="s">
        <v>657</v>
      </c>
      <c r="L307" s="226"/>
      <c r="M307" s="227" t="s">
        <v>1</v>
      </c>
      <c r="N307" s="228" t="s">
        <v>43</v>
      </c>
      <c r="O307" s="70"/>
      <c r="P307" s="186">
        <f t="shared" si="21"/>
        <v>0</v>
      </c>
      <c r="Q307" s="186">
        <v>0</v>
      </c>
      <c r="R307" s="186">
        <f t="shared" si="22"/>
        <v>0</v>
      </c>
      <c r="S307" s="186">
        <v>0</v>
      </c>
      <c r="T307" s="187">
        <f t="shared" si="23"/>
        <v>0</v>
      </c>
      <c r="U307" s="33"/>
      <c r="V307" s="33"/>
      <c r="W307" s="33"/>
      <c r="X307" s="33"/>
      <c r="Y307" s="33"/>
      <c r="Z307" s="33"/>
      <c r="AA307" s="33"/>
      <c r="AB307" s="33"/>
      <c r="AC307" s="33"/>
      <c r="AD307" s="33"/>
      <c r="AE307" s="33"/>
      <c r="AR307" s="188" t="s">
        <v>173</v>
      </c>
      <c r="AT307" s="188" t="s">
        <v>219</v>
      </c>
      <c r="AU307" s="188" t="s">
        <v>87</v>
      </c>
      <c r="AY307" s="16" t="s">
        <v>115</v>
      </c>
      <c r="BE307" s="189">
        <f t="shared" si="24"/>
        <v>0</v>
      </c>
      <c r="BF307" s="189">
        <f t="shared" si="25"/>
        <v>0</v>
      </c>
      <c r="BG307" s="189">
        <f t="shared" si="26"/>
        <v>0</v>
      </c>
      <c r="BH307" s="189">
        <f t="shared" si="27"/>
        <v>0</v>
      </c>
      <c r="BI307" s="189">
        <f t="shared" si="28"/>
        <v>0</v>
      </c>
      <c r="BJ307" s="16" t="s">
        <v>85</v>
      </c>
      <c r="BK307" s="189">
        <f t="shared" si="29"/>
        <v>0</v>
      </c>
      <c r="BL307" s="16" t="s">
        <v>120</v>
      </c>
      <c r="BM307" s="188" t="s">
        <v>542</v>
      </c>
    </row>
    <row r="308" spans="1:65" s="2" customFormat="1" ht="16.5" customHeight="1">
      <c r="A308" s="33"/>
      <c r="B308" s="34"/>
      <c r="C308" s="219" t="s">
        <v>543</v>
      </c>
      <c r="D308" s="219" t="s">
        <v>219</v>
      </c>
      <c r="E308" s="220" t="s">
        <v>544</v>
      </c>
      <c r="F308" s="221" t="s">
        <v>545</v>
      </c>
      <c r="G308" s="222" t="s">
        <v>119</v>
      </c>
      <c r="H308" s="223">
        <v>3</v>
      </c>
      <c r="I308" s="224"/>
      <c r="J308" s="225">
        <f t="shared" si="20"/>
        <v>0</v>
      </c>
      <c r="K308" s="238" t="s">
        <v>657</v>
      </c>
      <c r="L308" s="226"/>
      <c r="M308" s="227" t="s">
        <v>1</v>
      </c>
      <c r="N308" s="228" t="s">
        <v>43</v>
      </c>
      <c r="O308" s="70"/>
      <c r="P308" s="186">
        <f t="shared" si="21"/>
        <v>0</v>
      </c>
      <c r="Q308" s="186">
        <v>0</v>
      </c>
      <c r="R308" s="186">
        <f t="shared" si="22"/>
        <v>0</v>
      </c>
      <c r="S308" s="186">
        <v>0</v>
      </c>
      <c r="T308" s="187">
        <f t="shared" si="23"/>
        <v>0</v>
      </c>
      <c r="U308" s="33"/>
      <c r="V308" s="33"/>
      <c r="W308" s="33"/>
      <c r="X308" s="33"/>
      <c r="Y308" s="33"/>
      <c r="Z308" s="33"/>
      <c r="AA308" s="33"/>
      <c r="AB308" s="33"/>
      <c r="AC308" s="33"/>
      <c r="AD308" s="33"/>
      <c r="AE308" s="33"/>
      <c r="AR308" s="188" t="s">
        <v>173</v>
      </c>
      <c r="AT308" s="188" t="s">
        <v>219</v>
      </c>
      <c r="AU308" s="188" t="s">
        <v>87</v>
      </c>
      <c r="AY308" s="16" t="s">
        <v>115</v>
      </c>
      <c r="BE308" s="189">
        <f t="shared" si="24"/>
        <v>0</v>
      </c>
      <c r="BF308" s="189">
        <f t="shared" si="25"/>
        <v>0</v>
      </c>
      <c r="BG308" s="189">
        <f t="shared" si="26"/>
        <v>0</v>
      </c>
      <c r="BH308" s="189">
        <f t="shared" si="27"/>
        <v>0</v>
      </c>
      <c r="BI308" s="189">
        <f t="shared" si="28"/>
        <v>0</v>
      </c>
      <c r="BJ308" s="16" t="s">
        <v>85</v>
      </c>
      <c r="BK308" s="189">
        <f t="shared" si="29"/>
        <v>0</v>
      </c>
      <c r="BL308" s="16" t="s">
        <v>120</v>
      </c>
      <c r="BM308" s="188" t="s">
        <v>546</v>
      </c>
    </row>
    <row r="309" spans="1:65" s="2" customFormat="1" ht="16.5" customHeight="1">
      <c r="A309" s="33"/>
      <c r="B309" s="34"/>
      <c r="C309" s="219" t="s">
        <v>547</v>
      </c>
      <c r="D309" s="219" t="s">
        <v>219</v>
      </c>
      <c r="E309" s="220" t="s">
        <v>548</v>
      </c>
      <c r="F309" s="221" t="s">
        <v>549</v>
      </c>
      <c r="G309" s="222" t="s">
        <v>483</v>
      </c>
      <c r="H309" s="223">
        <v>3</v>
      </c>
      <c r="I309" s="224"/>
      <c r="J309" s="225">
        <f t="shared" ref="J309:J326" si="30">ROUND(I309*H309,2)</f>
        <v>0</v>
      </c>
      <c r="K309" s="238" t="s">
        <v>657</v>
      </c>
      <c r="L309" s="226"/>
      <c r="M309" s="227" t="s">
        <v>1</v>
      </c>
      <c r="N309" s="228" t="s">
        <v>43</v>
      </c>
      <c r="O309" s="70"/>
      <c r="P309" s="186">
        <f t="shared" ref="P309:P326" si="31">O309*H309</f>
        <v>0</v>
      </c>
      <c r="Q309" s="186">
        <v>0</v>
      </c>
      <c r="R309" s="186">
        <f t="shared" ref="R309:R326" si="32">Q309*H309</f>
        <v>0</v>
      </c>
      <c r="S309" s="186">
        <v>0</v>
      </c>
      <c r="T309" s="187">
        <f t="shared" ref="T309:T326" si="33">S309*H309</f>
        <v>0</v>
      </c>
      <c r="U309" s="33"/>
      <c r="V309" s="33"/>
      <c r="W309" s="33"/>
      <c r="X309" s="33"/>
      <c r="Y309" s="33"/>
      <c r="Z309" s="33"/>
      <c r="AA309" s="33"/>
      <c r="AB309" s="33"/>
      <c r="AC309" s="33"/>
      <c r="AD309" s="33"/>
      <c r="AE309" s="33"/>
      <c r="AR309" s="188" t="s">
        <v>173</v>
      </c>
      <c r="AT309" s="188" t="s">
        <v>219</v>
      </c>
      <c r="AU309" s="188" t="s">
        <v>87</v>
      </c>
      <c r="AY309" s="16" t="s">
        <v>115</v>
      </c>
      <c r="BE309" s="189">
        <f t="shared" ref="BE309:BE326" si="34">IF(N309="základní",J309,0)</f>
        <v>0</v>
      </c>
      <c r="BF309" s="189">
        <f t="shared" ref="BF309:BF326" si="35">IF(N309="snížená",J309,0)</f>
        <v>0</v>
      </c>
      <c r="BG309" s="189">
        <f t="shared" ref="BG309:BG326" si="36">IF(N309="zákl. přenesená",J309,0)</f>
        <v>0</v>
      </c>
      <c r="BH309" s="189">
        <f t="shared" ref="BH309:BH326" si="37">IF(N309="sníž. přenesená",J309,0)</f>
        <v>0</v>
      </c>
      <c r="BI309" s="189">
        <f t="shared" ref="BI309:BI326" si="38">IF(N309="nulová",J309,0)</f>
        <v>0</v>
      </c>
      <c r="BJ309" s="16" t="s">
        <v>85</v>
      </c>
      <c r="BK309" s="189">
        <f t="shared" ref="BK309:BK326" si="39">ROUND(I309*H309,2)</f>
        <v>0</v>
      </c>
      <c r="BL309" s="16" t="s">
        <v>120</v>
      </c>
      <c r="BM309" s="188" t="s">
        <v>550</v>
      </c>
    </row>
    <row r="310" spans="1:65" s="2" customFormat="1" ht="16.5" customHeight="1">
      <c r="A310" s="33"/>
      <c r="B310" s="34"/>
      <c r="C310" s="219" t="s">
        <v>551</v>
      </c>
      <c r="D310" s="219" t="s">
        <v>219</v>
      </c>
      <c r="E310" s="220" t="s">
        <v>552</v>
      </c>
      <c r="F310" s="221" t="s">
        <v>553</v>
      </c>
      <c r="G310" s="222" t="s">
        <v>256</v>
      </c>
      <c r="H310" s="223">
        <v>10</v>
      </c>
      <c r="I310" s="224"/>
      <c r="J310" s="225">
        <f t="shared" si="30"/>
        <v>0</v>
      </c>
      <c r="K310" s="238" t="s">
        <v>657</v>
      </c>
      <c r="L310" s="226"/>
      <c r="M310" s="227" t="s">
        <v>1</v>
      </c>
      <c r="N310" s="228" t="s">
        <v>43</v>
      </c>
      <c r="O310" s="70"/>
      <c r="P310" s="186">
        <f t="shared" si="31"/>
        <v>0</v>
      </c>
      <c r="Q310" s="186">
        <v>0</v>
      </c>
      <c r="R310" s="186">
        <f t="shared" si="32"/>
        <v>0</v>
      </c>
      <c r="S310" s="186">
        <v>0</v>
      </c>
      <c r="T310" s="187">
        <f t="shared" si="33"/>
        <v>0</v>
      </c>
      <c r="U310" s="33"/>
      <c r="V310" s="33"/>
      <c r="W310" s="33"/>
      <c r="X310" s="33"/>
      <c r="Y310" s="33"/>
      <c r="Z310" s="33"/>
      <c r="AA310" s="33"/>
      <c r="AB310" s="33"/>
      <c r="AC310" s="33"/>
      <c r="AD310" s="33"/>
      <c r="AE310" s="33"/>
      <c r="AR310" s="188" t="s">
        <v>173</v>
      </c>
      <c r="AT310" s="188" t="s">
        <v>219</v>
      </c>
      <c r="AU310" s="188" t="s">
        <v>87</v>
      </c>
      <c r="AY310" s="16" t="s">
        <v>115</v>
      </c>
      <c r="BE310" s="189">
        <f t="shared" si="34"/>
        <v>0</v>
      </c>
      <c r="BF310" s="189">
        <f t="shared" si="35"/>
        <v>0</v>
      </c>
      <c r="BG310" s="189">
        <f t="shared" si="36"/>
        <v>0</v>
      </c>
      <c r="BH310" s="189">
        <f t="shared" si="37"/>
        <v>0</v>
      </c>
      <c r="BI310" s="189">
        <f t="shared" si="38"/>
        <v>0</v>
      </c>
      <c r="BJ310" s="16" t="s">
        <v>85</v>
      </c>
      <c r="BK310" s="189">
        <f t="shared" si="39"/>
        <v>0</v>
      </c>
      <c r="BL310" s="16" t="s">
        <v>120</v>
      </c>
      <c r="BM310" s="188" t="s">
        <v>554</v>
      </c>
    </row>
    <row r="311" spans="1:65" s="2" customFormat="1" ht="16.5" customHeight="1">
      <c r="A311" s="33"/>
      <c r="B311" s="34"/>
      <c r="C311" s="219" t="s">
        <v>555</v>
      </c>
      <c r="D311" s="219" t="s">
        <v>219</v>
      </c>
      <c r="E311" s="220" t="s">
        <v>556</v>
      </c>
      <c r="F311" s="221" t="s">
        <v>557</v>
      </c>
      <c r="G311" s="222" t="s">
        <v>119</v>
      </c>
      <c r="H311" s="223">
        <v>1</v>
      </c>
      <c r="I311" s="224"/>
      <c r="J311" s="225">
        <f t="shared" si="30"/>
        <v>0</v>
      </c>
      <c r="K311" s="238" t="s">
        <v>657</v>
      </c>
      <c r="L311" s="226"/>
      <c r="M311" s="227" t="s">
        <v>1</v>
      </c>
      <c r="N311" s="228" t="s">
        <v>43</v>
      </c>
      <c r="O311" s="70"/>
      <c r="P311" s="186">
        <f t="shared" si="31"/>
        <v>0</v>
      </c>
      <c r="Q311" s="186">
        <v>0</v>
      </c>
      <c r="R311" s="186">
        <f t="shared" si="32"/>
        <v>0</v>
      </c>
      <c r="S311" s="186">
        <v>0</v>
      </c>
      <c r="T311" s="187">
        <f t="shared" si="33"/>
        <v>0</v>
      </c>
      <c r="U311" s="33"/>
      <c r="V311" s="33"/>
      <c r="W311" s="33"/>
      <c r="X311" s="33"/>
      <c r="Y311" s="33"/>
      <c r="Z311" s="33"/>
      <c r="AA311" s="33"/>
      <c r="AB311" s="33"/>
      <c r="AC311" s="33"/>
      <c r="AD311" s="33"/>
      <c r="AE311" s="33"/>
      <c r="AR311" s="188" t="s">
        <v>173</v>
      </c>
      <c r="AT311" s="188" t="s">
        <v>219</v>
      </c>
      <c r="AU311" s="188" t="s">
        <v>87</v>
      </c>
      <c r="AY311" s="16" t="s">
        <v>115</v>
      </c>
      <c r="BE311" s="189">
        <f t="shared" si="34"/>
        <v>0</v>
      </c>
      <c r="BF311" s="189">
        <f t="shared" si="35"/>
        <v>0</v>
      </c>
      <c r="BG311" s="189">
        <f t="shared" si="36"/>
        <v>0</v>
      </c>
      <c r="BH311" s="189">
        <f t="shared" si="37"/>
        <v>0</v>
      </c>
      <c r="BI311" s="189">
        <f t="shared" si="38"/>
        <v>0</v>
      </c>
      <c r="BJ311" s="16" t="s">
        <v>85</v>
      </c>
      <c r="BK311" s="189">
        <f t="shared" si="39"/>
        <v>0</v>
      </c>
      <c r="BL311" s="16" t="s">
        <v>120</v>
      </c>
      <c r="BM311" s="188" t="s">
        <v>558</v>
      </c>
    </row>
    <row r="312" spans="1:65" s="2" customFormat="1" ht="16.5" customHeight="1">
      <c r="A312" s="33"/>
      <c r="B312" s="34"/>
      <c r="C312" s="219" t="s">
        <v>559</v>
      </c>
      <c r="D312" s="219" t="s">
        <v>219</v>
      </c>
      <c r="E312" s="220" t="s">
        <v>560</v>
      </c>
      <c r="F312" s="221" t="s">
        <v>561</v>
      </c>
      <c r="G312" s="222" t="s">
        <v>119</v>
      </c>
      <c r="H312" s="223">
        <v>1</v>
      </c>
      <c r="I312" s="224"/>
      <c r="J312" s="225">
        <f t="shared" si="30"/>
        <v>0</v>
      </c>
      <c r="K312" s="238" t="s">
        <v>657</v>
      </c>
      <c r="L312" s="226"/>
      <c r="M312" s="227" t="s">
        <v>1</v>
      </c>
      <c r="N312" s="228" t="s">
        <v>43</v>
      </c>
      <c r="O312" s="70"/>
      <c r="P312" s="186">
        <f t="shared" si="31"/>
        <v>0</v>
      </c>
      <c r="Q312" s="186">
        <v>0</v>
      </c>
      <c r="R312" s="186">
        <f t="shared" si="32"/>
        <v>0</v>
      </c>
      <c r="S312" s="186">
        <v>0</v>
      </c>
      <c r="T312" s="187">
        <f t="shared" si="33"/>
        <v>0</v>
      </c>
      <c r="U312" s="33"/>
      <c r="V312" s="33"/>
      <c r="W312" s="33"/>
      <c r="X312" s="33"/>
      <c r="Y312" s="33"/>
      <c r="Z312" s="33"/>
      <c r="AA312" s="33"/>
      <c r="AB312" s="33"/>
      <c r="AC312" s="33"/>
      <c r="AD312" s="33"/>
      <c r="AE312" s="33"/>
      <c r="AR312" s="188" t="s">
        <v>173</v>
      </c>
      <c r="AT312" s="188" t="s">
        <v>219</v>
      </c>
      <c r="AU312" s="188" t="s">
        <v>87</v>
      </c>
      <c r="AY312" s="16" t="s">
        <v>115</v>
      </c>
      <c r="BE312" s="189">
        <f t="shared" si="34"/>
        <v>0</v>
      </c>
      <c r="BF312" s="189">
        <f t="shared" si="35"/>
        <v>0</v>
      </c>
      <c r="BG312" s="189">
        <f t="shared" si="36"/>
        <v>0</v>
      </c>
      <c r="BH312" s="189">
        <f t="shared" si="37"/>
        <v>0</v>
      </c>
      <c r="BI312" s="189">
        <f t="shared" si="38"/>
        <v>0</v>
      </c>
      <c r="BJ312" s="16" t="s">
        <v>85</v>
      </c>
      <c r="BK312" s="189">
        <f t="shared" si="39"/>
        <v>0</v>
      </c>
      <c r="BL312" s="16" t="s">
        <v>120</v>
      </c>
      <c r="BM312" s="188" t="s">
        <v>562</v>
      </c>
    </row>
    <row r="313" spans="1:65" s="2" customFormat="1" ht="16.5" customHeight="1">
      <c r="A313" s="33"/>
      <c r="B313" s="34"/>
      <c r="C313" s="219" t="s">
        <v>563</v>
      </c>
      <c r="D313" s="219" t="s">
        <v>219</v>
      </c>
      <c r="E313" s="220" t="s">
        <v>564</v>
      </c>
      <c r="F313" s="221" t="s">
        <v>565</v>
      </c>
      <c r="G313" s="222" t="s">
        <v>119</v>
      </c>
      <c r="H313" s="223">
        <v>1</v>
      </c>
      <c r="I313" s="224"/>
      <c r="J313" s="225">
        <f t="shared" si="30"/>
        <v>0</v>
      </c>
      <c r="K313" s="238" t="s">
        <v>657</v>
      </c>
      <c r="L313" s="226"/>
      <c r="M313" s="227" t="s">
        <v>1</v>
      </c>
      <c r="N313" s="228" t="s">
        <v>43</v>
      </c>
      <c r="O313" s="70"/>
      <c r="P313" s="186">
        <f t="shared" si="31"/>
        <v>0</v>
      </c>
      <c r="Q313" s="186">
        <v>0</v>
      </c>
      <c r="R313" s="186">
        <f t="shared" si="32"/>
        <v>0</v>
      </c>
      <c r="S313" s="186">
        <v>0</v>
      </c>
      <c r="T313" s="187">
        <f t="shared" si="33"/>
        <v>0</v>
      </c>
      <c r="U313" s="33"/>
      <c r="V313" s="33"/>
      <c r="W313" s="33"/>
      <c r="X313" s="33"/>
      <c r="Y313" s="33"/>
      <c r="Z313" s="33"/>
      <c r="AA313" s="33"/>
      <c r="AB313" s="33"/>
      <c r="AC313" s="33"/>
      <c r="AD313" s="33"/>
      <c r="AE313" s="33"/>
      <c r="AR313" s="188" t="s">
        <v>173</v>
      </c>
      <c r="AT313" s="188" t="s">
        <v>219</v>
      </c>
      <c r="AU313" s="188" t="s">
        <v>87</v>
      </c>
      <c r="AY313" s="16" t="s">
        <v>115</v>
      </c>
      <c r="BE313" s="189">
        <f t="shared" si="34"/>
        <v>0</v>
      </c>
      <c r="BF313" s="189">
        <f t="shared" si="35"/>
        <v>0</v>
      </c>
      <c r="BG313" s="189">
        <f t="shared" si="36"/>
        <v>0</v>
      </c>
      <c r="BH313" s="189">
        <f t="shared" si="37"/>
        <v>0</v>
      </c>
      <c r="BI313" s="189">
        <f t="shared" si="38"/>
        <v>0</v>
      </c>
      <c r="BJ313" s="16" t="s">
        <v>85</v>
      </c>
      <c r="BK313" s="189">
        <f t="shared" si="39"/>
        <v>0</v>
      </c>
      <c r="BL313" s="16" t="s">
        <v>120</v>
      </c>
      <c r="BM313" s="188" t="s">
        <v>566</v>
      </c>
    </row>
    <row r="314" spans="1:65" s="2" customFormat="1" ht="16.5" customHeight="1">
      <c r="A314" s="33"/>
      <c r="B314" s="34"/>
      <c r="C314" s="219" t="s">
        <v>567</v>
      </c>
      <c r="D314" s="219" t="s">
        <v>219</v>
      </c>
      <c r="E314" s="220" t="s">
        <v>568</v>
      </c>
      <c r="F314" s="221" t="s">
        <v>569</v>
      </c>
      <c r="G314" s="222" t="s">
        <v>119</v>
      </c>
      <c r="H314" s="223">
        <v>1</v>
      </c>
      <c r="I314" s="224"/>
      <c r="J314" s="225">
        <f t="shared" si="30"/>
        <v>0</v>
      </c>
      <c r="K314" s="238" t="s">
        <v>657</v>
      </c>
      <c r="L314" s="226"/>
      <c r="M314" s="227" t="s">
        <v>1</v>
      </c>
      <c r="N314" s="228" t="s">
        <v>43</v>
      </c>
      <c r="O314" s="70"/>
      <c r="P314" s="186">
        <f t="shared" si="31"/>
        <v>0</v>
      </c>
      <c r="Q314" s="186">
        <v>0</v>
      </c>
      <c r="R314" s="186">
        <f t="shared" si="32"/>
        <v>0</v>
      </c>
      <c r="S314" s="186">
        <v>0</v>
      </c>
      <c r="T314" s="187">
        <f t="shared" si="33"/>
        <v>0</v>
      </c>
      <c r="U314" s="33"/>
      <c r="V314" s="33"/>
      <c r="W314" s="33"/>
      <c r="X314" s="33"/>
      <c r="Y314" s="33"/>
      <c r="Z314" s="33"/>
      <c r="AA314" s="33"/>
      <c r="AB314" s="33"/>
      <c r="AC314" s="33"/>
      <c r="AD314" s="33"/>
      <c r="AE314" s="33"/>
      <c r="AR314" s="188" t="s">
        <v>173</v>
      </c>
      <c r="AT314" s="188" t="s">
        <v>219</v>
      </c>
      <c r="AU314" s="188" t="s">
        <v>87</v>
      </c>
      <c r="AY314" s="16" t="s">
        <v>115</v>
      </c>
      <c r="BE314" s="189">
        <f t="shared" si="34"/>
        <v>0</v>
      </c>
      <c r="BF314" s="189">
        <f t="shared" si="35"/>
        <v>0</v>
      </c>
      <c r="BG314" s="189">
        <f t="shared" si="36"/>
        <v>0</v>
      </c>
      <c r="BH314" s="189">
        <f t="shared" si="37"/>
        <v>0</v>
      </c>
      <c r="BI314" s="189">
        <f t="shared" si="38"/>
        <v>0</v>
      </c>
      <c r="BJ314" s="16" t="s">
        <v>85</v>
      </c>
      <c r="BK314" s="189">
        <f t="shared" si="39"/>
        <v>0</v>
      </c>
      <c r="BL314" s="16" t="s">
        <v>120</v>
      </c>
      <c r="BM314" s="188" t="s">
        <v>570</v>
      </c>
    </row>
    <row r="315" spans="1:65" s="2" customFormat="1" ht="16.5" customHeight="1">
      <c r="A315" s="33"/>
      <c r="B315" s="34"/>
      <c r="C315" s="219" t="s">
        <v>571</v>
      </c>
      <c r="D315" s="219" t="s">
        <v>219</v>
      </c>
      <c r="E315" s="220" t="s">
        <v>572</v>
      </c>
      <c r="F315" s="221" t="s">
        <v>573</v>
      </c>
      <c r="G315" s="222" t="s">
        <v>119</v>
      </c>
      <c r="H315" s="223">
        <v>2</v>
      </c>
      <c r="I315" s="224"/>
      <c r="J315" s="225">
        <f t="shared" si="30"/>
        <v>0</v>
      </c>
      <c r="K315" s="238" t="s">
        <v>657</v>
      </c>
      <c r="L315" s="226"/>
      <c r="M315" s="227" t="s">
        <v>1</v>
      </c>
      <c r="N315" s="228" t="s">
        <v>43</v>
      </c>
      <c r="O315" s="70"/>
      <c r="P315" s="186">
        <f t="shared" si="31"/>
        <v>0</v>
      </c>
      <c r="Q315" s="186">
        <v>0</v>
      </c>
      <c r="R315" s="186">
        <f t="shared" si="32"/>
        <v>0</v>
      </c>
      <c r="S315" s="186">
        <v>0</v>
      </c>
      <c r="T315" s="187">
        <f t="shared" si="33"/>
        <v>0</v>
      </c>
      <c r="U315" s="33"/>
      <c r="V315" s="33"/>
      <c r="W315" s="33"/>
      <c r="X315" s="33"/>
      <c r="Y315" s="33"/>
      <c r="Z315" s="33"/>
      <c r="AA315" s="33"/>
      <c r="AB315" s="33"/>
      <c r="AC315" s="33"/>
      <c r="AD315" s="33"/>
      <c r="AE315" s="33"/>
      <c r="AR315" s="188" t="s">
        <v>173</v>
      </c>
      <c r="AT315" s="188" t="s">
        <v>219</v>
      </c>
      <c r="AU315" s="188" t="s">
        <v>87</v>
      </c>
      <c r="AY315" s="16" t="s">
        <v>115</v>
      </c>
      <c r="BE315" s="189">
        <f t="shared" si="34"/>
        <v>0</v>
      </c>
      <c r="BF315" s="189">
        <f t="shared" si="35"/>
        <v>0</v>
      </c>
      <c r="BG315" s="189">
        <f t="shared" si="36"/>
        <v>0</v>
      </c>
      <c r="BH315" s="189">
        <f t="shared" si="37"/>
        <v>0</v>
      </c>
      <c r="BI315" s="189">
        <f t="shared" si="38"/>
        <v>0</v>
      </c>
      <c r="BJ315" s="16" t="s">
        <v>85</v>
      </c>
      <c r="BK315" s="189">
        <f t="shared" si="39"/>
        <v>0</v>
      </c>
      <c r="BL315" s="16" t="s">
        <v>120</v>
      </c>
      <c r="BM315" s="188" t="s">
        <v>574</v>
      </c>
    </row>
    <row r="316" spans="1:65" s="2" customFormat="1" ht="16.5" customHeight="1">
      <c r="A316" s="33"/>
      <c r="B316" s="34"/>
      <c r="C316" s="219" t="s">
        <v>575</v>
      </c>
      <c r="D316" s="219" t="s">
        <v>219</v>
      </c>
      <c r="E316" s="220" t="s">
        <v>576</v>
      </c>
      <c r="F316" s="221" t="s">
        <v>577</v>
      </c>
      <c r="G316" s="222" t="s">
        <v>406</v>
      </c>
      <c r="H316" s="223">
        <v>1.6</v>
      </c>
      <c r="I316" s="224"/>
      <c r="J316" s="225">
        <f t="shared" si="30"/>
        <v>0</v>
      </c>
      <c r="K316" s="238" t="s">
        <v>657</v>
      </c>
      <c r="L316" s="226"/>
      <c r="M316" s="227" t="s">
        <v>1</v>
      </c>
      <c r="N316" s="228" t="s">
        <v>43</v>
      </c>
      <c r="O316" s="70"/>
      <c r="P316" s="186">
        <f t="shared" si="31"/>
        <v>0</v>
      </c>
      <c r="Q316" s="186">
        <v>0</v>
      </c>
      <c r="R316" s="186">
        <f t="shared" si="32"/>
        <v>0</v>
      </c>
      <c r="S316" s="186">
        <v>0</v>
      </c>
      <c r="T316" s="187">
        <f t="shared" si="33"/>
        <v>0</v>
      </c>
      <c r="U316" s="33"/>
      <c r="V316" s="33"/>
      <c r="W316" s="33"/>
      <c r="X316" s="33"/>
      <c r="Y316" s="33"/>
      <c r="Z316" s="33"/>
      <c r="AA316" s="33"/>
      <c r="AB316" s="33"/>
      <c r="AC316" s="33"/>
      <c r="AD316" s="33"/>
      <c r="AE316" s="33"/>
      <c r="AR316" s="188" t="s">
        <v>173</v>
      </c>
      <c r="AT316" s="188" t="s">
        <v>219</v>
      </c>
      <c r="AU316" s="188" t="s">
        <v>87</v>
      </c>
      <c r="AY316" s="16" t="s">
        <v>115</v>
      </c>
      <c r="BE316" s="189">
        <f t="shared" si="34"/>
        <v>0</v>
      </c>
      <c r="BF316" s="189">
        <f t="shared" si="35"/>
        <v>0</v>
      </c>
      <c r="BG316" s="189">
        <f t="shared" si="36"/>
        <v>0</v>
      </c>
      <c r="BH316" s="189">
        <f t="shared" si="37"/>
        <v>0</v>
      </c>
      <c r="BI316" s="189">
        <f t="shared" si="38"/>
        <v>0</v>
      </c>
      <c r="BJ316" s="16" t="s">
        <v>85</v>
      </c>
      <c r="BK316" s="189">
        <f t="shared" si="39"/>
        <v>0</v>
      </c>
      <c r="BL316" s="16" t="s">
        <v>120</v>
      </c>
      <c r="BM316" s="188" t="s">
        <v>578</v>
      </c>
    </row>
    <row r="317" spans="1:65" s="2" customFormat="1" ht="16.5" customHeight="1">
      <c r="A317" s="33"/>
      <c r="B317" s="34"/>
      <c r="C317" s="219" t="s">
        <v>579</v>
      </c>
      <c r="D317" s="219" t="s">
        <v>219</v>
      </c>
      <c r="E317" s="220" t="s">
        <v>580</v>
      </c>
      <c r="F317" s="221" t="s">
        <v>581</v>
      </c>
      <c r="G317" s="222" t="s">
        <v>256</v>
      </c>
      <c r="H317" s="223">
        <v>5</v>
      </c>
      <c r="I317" s="224"/>
      <c r="J317" s="225">
        <f t="shared" si="30"/>
        <v>0</v>
      </c>
      <c r="K317" s="238" t="s">
        <v>657</v>
      </c>
      <c r="L317" s="226"/>
      <c r="M317" s="227" t="s">
        <v>1</v>
      </c>
      <c r="N317" s="228" t="s">
        <v>43</v>
      </c>
      <c r="O317" s="70"/>
      <c r="P317" s="186">
        <f t="shared" si="31"/>
        <v>0</v>
      </c>
      <c r="Q317" s="186">
        <v>0</v>
      </c>
      <c r="R317" s="186">
        <f t="shared" si="32"/>
        <v>0</v>
      </c>
      <c r="S317" s="186">
        <v>0</v>
      </c>
      <c r="T317" s="187">
        <f t="shared" si="33"/>
        <v>0</v>
      </c>
      <c r="U317" s="33"/>
      <c r="V317" s="33"/>
      <c r="W317" s="33"/>
      <c r="X317" s="33"/>
      <c r="Y317" s="33"/>
      <c r="Z317" s="33"/>
      <c r="AA317" s="33"/>
      <c r="AB317" s="33"/>
      <c r="AC317" s="33"/>
      <c r="AD317" s="33"/>
      <c r="AE317" s="33"/>
      <c r="AR317" s="188" t="s">
        <v>173</v>
      </c>
      <c r="AT317" s="188" t="s">
        <v>219</v>
      </c>
      <c r="AU317" s="188" t="s">
        <v>87</v>
      </c>
      <c r="AY317" s="16" t="s">
        <v>115</v>
      </c>
      <c r="BE317" s="189">
        <f t="shared" si="34"/>
        <v>0</v>
      </c>
      <c r="BF317" s="189">
        <f t="shared" si="35"/>
        <v>0</v>
      </c>
      <c r="BG317" s="189">
        <f t="shared" si="36"/>
        <v>0</v>
      </c>
      <c r="BH317" s="189">
        <f t="shared" si="37"/>
        <v>0</v>
      </c>
      <c r="BI317" s="189">
        <f t="shared" si="38"/>
        <v>0</v>
      </c>
      <c r="BJ317" s="16" t="s">
        <v>85</v>
      </c>
      <c r="BK317" s="189">
        <f t="shared" si="39"/>
        <v>0</v>
      </c>
      <c r="BL317" s="16" t="s">
        <v>120</v>
      </c>
      <c r="BM317" s="188" t="s">
        <v>582</v>
      </c>
    </row>
    <row r="318" spans="1:65" s="2" customFormat="1" ht="16.5" customHeight="1">
      <c r="A318" s="33"/>
      <c r="B318" s="34"/>
      <c r="C318" s="219" t="s">
        <v>583</v>
      </c>
      <c r="D318" s="219" t="s">
        <v>219</v>
      </c>
      <c r="E318" s="220" t="s">
        <v>584</v>
      </c>
      <c r="F318" s="221" t="s">
        <v>585</v>
      </c>
      <c r="G318" s="222" t="s">
        <v>483</v>
      </c>
      <c r="H318" s="223">
        <v>1</v>
      </c>
      <c r="I318" s="224"/>
      <c r="J318" s="225">
        <f t="shared" si="30"/>
        <v>0</v>
      </c>
      <c r="K318" s="238" t="s">
        <v>657</v>
      </c>
      <c r="L318" s="226"/>
      <c r="M318" s="227" t="s">
        <v>1</v>
      </c>
      <c r="N318" s="228" t="s">
        <v>43</v>
      </c>
      <c r="O318" s="70"/>
      <c r="P318" s="186">
        <f t="shared" si="31"/>
        <v>0</v>
      </c>
      <c r="Q318" s="186">
        <v>0</v>
      </c>
      <c r="R318" s="186">
        <f t="shared" si="32"/>
        <v>0</v>
      </c>
      <c r="S318" s="186">
        <v>0</v>
      </c>
      <c r="T318" s="187">
        <f t="shared" si="33"/>
        <v>0</v>
      </c>
      <c r="U318" s="33"/>
      <c r="V318" s="33"/>
      <c r="W318" s="33"/>
      <c r="X318" s="33"/>
      <c r="Y318" s="33"/>
      <c r="Z318" s="33"/>
      <c r="AA318" s="33"/>
      <c r="AB318" s="33"/>
      <c r="AC318" s="33"/>
      <c r="AD318" s="33"/>
      <c r="AE318" s="33"/>
      <c r="AR318" s="188" t="s">
        <v>173</v>
      </c>
      <c r="AT318" s="188" t="s">
        <v>219</v>
      </c>
      <c r="AU318" s="188" t="s">
        <v>87</v>
      </c>
      <c r="AY318" s="16" t="s">
        <v>115</v>
      </c>
      <c r="BE318" s="189">
        <f t="shared" si="34"/>
        <v>0</v>
      </c>
      <c r="BF318" s="189">
        <f t="shared" si="35"/>
        <v>0</v>
      </c>
      <c r="BG318" s="189">
        <f t="shared" si="36"/>
        <v>0</v>
      </c>
      <c r="BH318" s="189">
        <f t="shared" si="37"/>
        <v>0</v>
      </c>
      <c r="BI318" s="189">
        <f t="shared" si="38"/>
        <v>0</v>
      </c>
      <c r="BJ318" s="16" t="s">
        <v>85</v>
      </c>
      <c r="BK318" s="189">
        <f t="shared" si="39"/>
        <v>0</v>
      </c>
      <c r="BL318" s="16" t="s">
        <v>120</v>
      </c>
      <c r="BM318" s="188" t="s">
        <v>586</v>
      </c>
    </row>
    <row r="319" spans="1:65" s="2" customFormat="1" ht="21.75" customHeight="1">
      <c r="A319" s="33"/>
      <c r="B319" s="34"/>
      <c r="C319" s="219" t="s">
        <v>587</v>
      </c>
      <c r="D319" s="219" t="s">
        <v>219</v>
      </c>
      <c r="E319" s="220" t="s">
        <v>588</v>
      </c>
      <c r="F319" s="221" t="s">
        <v>589</v>
      </c>
      <c r="G319" s="222" t="s">
        <v>483</v>
      </c>
      <c r="H319" s="223">
        <v>1</v>
      </c>
      <c r="I319" s="224"/>
      <c r="J319" s="225">
        <f t="shared" si="30"/>
        <v>0</v>
      </c>
      <c r="K319" s="238" t="s">
        <v>657</v>
      </c>
      <c r="L319" s="226"/>
      <c r="M319" s="227" t="s">
        <v>1</v>
      </c>
      <c r="N319" s="228" t="s">
        <v>43</v>
      </c>
      <c r="O319" s="70"/>
      <c r="P319" s="186">
        <f t="shared" si="31"/>
        <v>0</v>
      </c>
      <c r="Q319" s="186">
        <v>0</v>
      </c>
      <c r="R319" s="186">
        <f t="shared" si="32"/>
        <v>0</v>
      </c>
      <c r="S319" s="186">
        <v>0</v>
      </c>
      <c r="T319" s="187">
        <f t="shared" si="33"/>
        <v>0</v>
      </c>
      <c r="U319" s="33"/>
      <c r="V319" s="33"/>
      <c r="W319" s="33"/>
      <c r="X319" s="33"/>
      <c r="Y319" s="33"/>
      <c r="Z319" s="33"/>
      <c r="AA319" s="33"/>
      <c r="AB319" s="33"/>
      <c r="AC319" s="33"/>
      <c r="AD319" s="33"/>
      <c r="AE319" s="33"/>
      <c r="AR319" s="188" t="s">
        <v>173</v>
      </c>
      <c r="AT319" s="188" t="s">
        <v>219</v>
      </c>
      <c r="AU319" s="188" t="s">
        <v>87</v>
      </c>
      <c r="AY319" s="16" t="s">
        <v>115</v>
      </c>
      <c r="BE319" s="189">
        <f t="shared" si="34"/>
        <v>0</v>
      </c>
      <c r="BF319" s="189">
        <f t="shared" si="35"/>
        <v>0</v>
      </c>
      <c r="BG319" s="189">
        <f t="shared" si="36"/>
        <v>0</v>
      </c>
      <c r="BH319" s="189">
        <f t="shared" si="37"/>
        <v>0</v>
      </c>
      <c r="BI319" s="189">
        <f t="shared" si="38"/>
        <v>0</v>
      </c>
      <c r="BJ319" s="16" t="s">
        <v>85</v>
      </c>
      <c r="BK319" s="189">
        <f t="shared" si="39"/>
        <v>0</v>
      </c>
      <c r="BL319" s="16" t="s">
        <v>120</v>
      </c>
      <c r="BM319" s="188" t="s">
        <v>590</v>
      </c>
    </row>
    <row r="320" spans="1:65" s="2" customFormat="1" ht="16.5" customHeight="1">
      <c r="A320" s="33"/>
      <c r="B320" s="34"/>
      <c r="C320" s="219" t="s">
        <v>591</v>
      </c>
      <c r="D320" s="219" t="s">
        <v>219</v>
      </c>
      <c r="E320" s="220" t="s">
        <v>592</v>
      </c>
      <c r="F320" s="221" t="s">
        <v>593</v>
      </c>
      <c r="G320" s="222" t="s">
        <v>256</v>
      </c>
      <c r="H320" s="223">
        <v>3</v>
      </c>
      <c r="I320" s="224"/>
      <c r="J320" s="225">
        <f t="shared" si="30"/>
        <v>0</v>
      </c>
      <c r="K320" s="238" t="s">
        <v>657</v>
      </c>
      <c r="L320" s="226"/>
      <c r="M320" s="227" t="s">
        <v>1</v>
      </c>
      <c r="N320" s="228" t="s">
        <v>43</v>
      </c>
      <c r="O320" s="70"/>
      <c r="P320" s="186">
        <f t="shared" si="31"/>
        <v>0</v>
      </c>
      <c r="Q320" s="186">
        <v>0</v>
      </c>
      <c r="R320" s="186">
        <f t="shared" si="32"/>
        <v>0</v>
      </c>
      <c r="S320" s="186">
        <v>0</v>
      </c>
      <c r="T320" s="187">
        <f t="shared" si="33"/>
        <v>0</v>
      </c>
      <c r="U320" s="33"/>
      <c r="V320" s="33"/>
      <c r="W320" s="33"/>
      <c r="X320" s="33"/>
      <c r="Y320" s="33"/>
      <c r="Z320" s="33"/>
      <c r="AA320" s="33"/>
      <c r="AB320" s="33"/>
      <c r="AC320" s="33"/>
      <c r="AD320" s="33"/>
      <c r="AE320" s="33"/>
      <c r="AR320" s="188" t="s">
        <v>173</v>
      </c>
      <c r="AT320" s="188" t="s">
        <v>219</v>
      </c>
      <c r="AU320" s="188" t="s">
        <v>87</v>
      </c>
      <c r="AY320" s="16" t="s">
        <v>115</v>
      </c>
      <c r="BE320" s="189">
        <f t="shared" si="34"/>
        <v>0</v>
      </c>
      <c r="BF320" s="189">
        <f t="shared" si="35"/>
        <v>0</v>
      </c>
      <c r="BG320" s="189">
        <f t="shared" si="36"/>
        <v>0</v>
      </c>
      <c r="BH320" s="189">
        <f t="shared" si="37"/>
        <v>0</v>
      </c>
      <c r="BI320" s="189">
        <f t="shared" si="38"/>
        <v>0</v>
      </c>
      <c r="BJ320" s="16" t="s">
        <v>85</v>
      </c>
      <c r="BK320" s="189">
        <f t="shared" si="39"/>
        <v>0</v>
      </c>
      <c r="BL320" s="16" t="s">
        <v>120</v>
      </c>
      <c r="BM320" s="188" t="s">
        <v>594</v>
      </c>
    </row>
    <row r="321" spans="1:65" s="2" customFormat="1" ht="16.5" customHeight="1">
      <c r="A321" s="33"/>
      <c r="B321" s="34"/>
      <c r="C321" s="219" t="s">
        <v>595</v>
      </c>
      <c r="D321" s="219" t="s">
        <v>219</v>
      </c>
      <c r="E321" s="220" t="s">
        <v>596</v>
      </c>
      <c r="F321" s="221" t="s">
        <v>597</v>
      </c>
      <c r="G321" s="222" t="s">
        <v>119</v>
      </c>
      <c r="H321" s="223">
        <v>3</v>
      </c>
      <c r="I321" s="224"/>
      <c r="J321" s="225">
        <f t="shared" si="30"/>
        <v>0</v>
      </c>
      <c r="K321" s="238" t="s">
        <v>657</v>
      </c>
      <c r="L321" s="226"/>
      <c r="M321" s="227" t="s">
        <v>1</v>
      </c>
      <c r="N321" s="228" t="s">
        <v>43</v>
      </c>
      <c r="O321" s="70"/>
      <c r="P321" s="186">
        <f t="shared" si="31"/>
        <v>0</v>
      </c>
      <c r="Q321" s="186">
        <v>0</v>
      </c>
      <c r="R321" s="186">
        <f t="shared" si="32"/>
        <v>0</v>
      </c>
      <c r="S321" s="186">
        <v>0</v>
      </c>
      <c r="T321" s="187">
        <f t="shared" si="33"/>
        <v>0</v>
      </c>
      <c r="U321" s="33"/>
      <c r="V321" s="33"/>
      <c r="W321" s="33"/>
      <c r="X321" s="33"/>
      <c r="Y321" s="33"/>
      <c r="Z321" s="33"/>
      <c r="AA321" s="33"/>
      <c r="AB321" s="33"/>
      <c r="AC321" s="33"/>
      <c r="AD321" s="33"/>
      <c r="AE321" s="33"/>
      <c r="AR321" s="188" t="s">
        <v>173</v>
      </c>
      <c r="AT321" s="188" t="s">
        <v>219</v>
      </c>
      <c r="AU321" s="188" t="s">
        <v>87</v>
      </c>
      <c r="AY321" s="16" t="s">
        <v>115</v>
      </c>
      <c r="BE321" s="189">
        <f t="shared" si="34"/>
        <v>0</v>
      </c>
      <c r="BF321" s="189">
        <f t="shared" si="35"/>
        <v>0</v>
      </c>
      <c r="BG321" s="189">
        <f t="shared" si="36"/>
        <v>0</v>
      </c>
      <c r="BH321" s="189">
        <f t="shared" si="37"/>
        <v>0</v>
      </c>
      <c r="BI321" s="189">
        <f t="shared" si="38"/>
        <v>0</v>
      </c>
      <c r="BJ321" s="16" t="s">
        <v>85</v>
      </c>
      <c r="BK321" s="189">
        <f t="shared" si="39"/>
        <v>0</v>
      </c>
      <c r="BL321" s="16" t="s">
        <v>120</v>
      </c>
      <c r="BM321" s="188" t="s">
        <v>598</v>
      </c>
    </row>
    <row r="322" spans="1:65" s="2" customFormat="1" ht="16.5" customHeight="1">
      <c r="A322" s="33"/>
      <c r="B322" s="34"/>
      <c r="C322" s="219" t="s">
        <v>599</v>
      </c>
      <c r="D322" s="219" t="s">
        <v>219</v>
      </c>
      <c r="E322" s="220" t="s">
        <v>600</v>
      </c>
      <c r="F322" s="221" t="s">
        <v>601</v>
      </c>
      <c r="G322" s="222" t="s">
        <v>119</v>
      </c>
      <c r="H322" s="223">
        <v>1</v>
      </c>
      <c r="I322" s="224"/>
      <c r="J322" s="225">
        <f t="shared" si="30"/>
        <v>0</v>
      </c>
      <c r="K322" s="238" t="s">
        <v>657</v>
      </c>
      <c r="L322" s="226"/>
      <c r="M322" s="227" t="s">
        <v>1</v>
      </c>
      <c r="N322" s="228" t="s">
        <v>43</v>
      </c>
      <c r="O322" s="70"/>
      <c r="P322" s="186">
        <f t="shared" si="31"/>
        <v>0</v>
      </c>
      <c r="Q322" s="186">
        <v>0</v>
      </c>
      <c r="R322" s="186">
        <f t="shared" si="32"/>
        <v>0</v>
      </c>
      <c r="S322" s="186">
        <v>0</v>
      </c>
      <c r="T322" s="187">
        <f t="shared" si="33"/>
        <v>0</v>
      </c>
      <c r="U322" s="33"/>
      <c r="V322" s="33"/>
      <c r="W322" s="33"/>
      <c r="X322" s="33"/>
      <c r="Y322" s="33"/>
      <c r="Z322" s="33"/>
      <c r="AA322" s="33"/>
      <c r="AB322" s="33"/>
      <c r="AC322" s="33"/>
      <c r="AD322" s="33"/>
      <c r="AE322" s="33"/>
      <c r="AR322" s="188" t="s">
        <v>173</v>
      </c>
      <c r="AT322" s="188" t="s">
        <v>219</v>
      </c>
      <c r="AU322" s="188" t="s">
        <v>87</v>
      </c>
      <c r="AY322" s="16" t="s">
        <v>115</v>
      </c>
      <c r="BE322" s="189">
        <f t="shared" si="34"/>
        <v>0</v>
      </c>
      <c r="BF322" s="189">
        <f t="shared" si="35"/>
        <v>0</v>
      </c>
      <c r="BG322" s="189">
        <f t="shared" si="36"/>
        <v>0</v>
      </c>
      <c r="BH322" s="189">
        <f t="shared" si="37"/>
        <v>0</v>
      </c>
      <c r="BI322" s="189">
        <f t="shared" si="38"/>
        <v>0</v>
      </c>
      <c r="BJ322" s="16" t="s">
        <v>85</v>
      </c>
      <c r="BK322" s="189">
        <f t="shared" si="39"/>
        <v>0</v>
      </c>
      <c r="BL322" s="16" t="s">
        <v>120</v>
      </c>
      <c r="BM322" s="188" t="s">
        <v>602</v>
      </c>
    </row>
    <row r="323" spans="1:65" s="2" customFormat="1" ht="16.5" customHeight="1">
      <c r="A323" s="33"/>
      <c r="B323" s="34"/>
      <c r="C323" s="219" t="s">
        <v>603</v>
      </c>
      <c r="D323" s="219" t="s">
        <v>219</v>
      </c>
      <c r="E323" s="220" t="s">
        <v>604</v>
      </c>
      <c r="F323" s="221" t="s">
        <v>605</v>
      </c>
      <c r="G323" s="222" t="s">
        <v>119</v>
      </c>
      <c r="H323" s="223">
        <v>1</v>
      </c>
      <c r="I323" s="224"/>
      <c r="J323" s="225">
        <f t="shared" si="30"/>
        <v>0</v>
      </c>
      <c r="K323" s="238" t="s">
        <v>657</v>
      </c>
      <c r="L323" s="226"/>
      <c r="M323" s="227" t="s">
        <v>1</v>
      </c>
      <c r="N323" s="228" t="s">
        <v>43</v>
      </c>
      <c r="O323" s="70"/>
      <c r="P323" s="186">
        <f t="shared" si="31"/>
        <v>0</v>
      </c>
      <c r="Q323" s="186">
        <v>0</v>
      </c>
      <c r="R323" s="186">
        <f t="shared" si="32"/>
        <v>0</v>
      </c>
      <c r="S323" s="186">
        <v>0</v>
      </c>
      <c r="T323" s="187">
        <f t="shared" si="33"/>
        <v>0</v>
      </c>
      <c r="U323" s="33"/>
      <c r="V323" s="33"/>
      <c r="W323" s="33"/>
      <c r="X323" s="33"/>
      <c r="Y323" s="33"/>
      <c r="Z323" s="33"/>
      <c r="AA323" s="33"/>
      <c r="AB323" s="33"/>
      <c r="AC323" s="33"/>
      <c r="AD323" s="33"/>
      <c r="AE323" s="33"/>
      <c r="AR323" s="188" t="s">
        <v>173</v>
      </c>
      <c r="AT323" s="188" t="s">
        <v>219</v>
      </c>
      <c r="AU323" s="188" t="s">
        <v>87</v>
      </c>
      <c r="AY323" s="16" t="s">
        <v>115</v>
      </c>
      <c r="BE323" s="189">
        <f t="shared" si="34"/>
        <v>0</v>
      </c>
      <c r="BF323" s="189">
        <f t="shared" si="35"/>
        <v>0</v>
      </c>
      <c r="BG323" s="189">
        <f t="shared" si="36"/>
        <v>0</v>
      </c>
      <c r="BH323" s="189">
        <f t="shared" si="37"/>
        <v>0</v>
      </c>
      <c r="BI323" s="189">
        <f t="shared" si="38"/>
        <v>0</v>
      </c>
      <c r="BJ323" s="16" t="s">
        <v>85</v>
      </c>
      <c r="BK323" s="189">
        <f t="shared" si="39"/>
        <v>0</v>
      </c>
      <c r="BL323" s="16" t="s">
        <v>120</v>
      </c>
      <c r="BM323" s="188" t="s">
        <v>606</v>
      </c>
    </row>
    <row r="324" spans="1:65" s="2" customFormat="1" ht="21.75" customHeight="1">
      <c r="A324" s="33"/>
      <c r="B324" s="34"/>
      <c r="C324" s="219" t="s">
        <v>607</v>
      </c>
      <c r="D324" s="219" t="s">
        <v>219</v>
      </c>
      <c r="E324" s="220" t="s">
        <v>608</v>
      </c>
      <c r="F324" s="221" t="s">
        <v>609</v>
      </c>
      <c r="G324" s="222" t="s">
        <v>119</v>
      </c>
      <c r="H324" s="223">
        <v>1</v>
      </c>
      <c r="I324" s="224"/>
      <c r="J324" s="225">
        <f t="shared" si="30"/>
        <v>0</v>
      </c>
      <c r="K324" s="238" t="s">
        <v>657</v>
      </c>
      <c r="L324" s="226"/>
      <c r="M324" s="227" t="s">
        <v>1</v>
      </c>
      <c r="N324" s="228" t="s">
        <v>43</v>
      </c>
      <c r="O324" s="70"/>
      <c r="P324" s="186">
        <f t="shared" si="31"/>
        <v>0</v>
      </c>
      <c r="Q324" s="186">
        <v>0</v>
      </c>
      <c r="R324" s="186">
        <f t="shared" si="32"/>
        <v>0</v>
      </c>
      <c r="S324" s="186">
        <v>0</v>
      </c>
      <c r="T324" s="187">
        <f t="shared" si="33"/>
        <v>0</v>
      </c>
      <c r="U324" s="33"/>
      <c r="V324" s="33"/>
      <c r="W324" s="33"/>
      <c r="X324" s="33"/>
      <c r="Y324" s="33"/>
      <c r="Z324" s="33"/>
      <c r="AA324" s="33"/>
      <c r="AB324" s="33"/>
      <c r="AC324" s="33"/>
      <c r="AD324" s="33"/>
      <c r="AE324" s="33"/>
      <c r="AR324" s="188" t="s">
        <v>173</v>
      </c>
      <c r="AT324" s="188" t="s">
        <v>219</v>
      </c>
      <c r="AU324" s="188" t="s">
        <v>87</v>
      </c>
      <c r="AY324" s="16" t="s">
        <v>115</v>
      </c>
      <c r="BE324" s="189">
        <f t="shared" si="34"/>
        <v>0</v>
      </c>
      <c r="BF324" s="189">
        <f t="shared" si="35"/>
        <v>0</v>
      </c>
      <c r="BG324" s="189">
        <f t="shared" si="36"/>
        <v>0</v>
      </c>
      <c r="BH324" s="189">
        <f t="shared" si="37"/>
        <v>0</v>
      </c>
      <c r="BI324" s="189">
        <f t="shared" si="38"/>
        <v>0</v>
      </c>
      <c r="BJ324" s="16" t="s">
        <v>85</v>
      </c>
      <c r="BK324" s="189">
        <f t="shared" si="39"/>
        <v>0</v>
      </c>
      <c r="BL324" s="16" t="s">
        <v>120</v>
      </c>
      <c r="BM324" s="188" t="s">
        <v>610</v>
      </c>
    </row>
    <row r="325" spans="1:65" s="2" customFormat="1" ht="16.5" customHeight="1">
      <c r="A325" s="33"/>
      <c r="B325" s="34"/>
      <c r="C325" s="219" t="s">
        <v>611</v>
      </c>
      <c r="D325" s="219" t="s">
        <v>219</v>
      </c>
      <c r="E325" s="220" t="s">
        <v>612</v>
      </c>
      <c r="F325" s="221" t="s">
        <v>613</v>
      </c>
      <c r="G325" s="222" t="s">
        <v>119</v>
      </c>
      <c r="H325" s="223">
        <v>1</v>
      </c>
      <c r="I325" s="224"/>
      <c r="J325" s="225">
        <f t="shared" si="30"/>
        <v>0</v>
      </c>
      <c r="K325" s="238" t="s">
        <v>657</v>
      </c>
      <c r="L325" s="226"/>
      <c r="M325" s="227" t="s">
        <v>1</v>
      </c>
      <c r="N325" s="228" t="s">
        <v>43</v>
      </c>
      <c r="O325" s="70"/>
      <c r="P325" s="186">
        <f t="shared" si="31"/>
        <v>0</v>
      </c>
      <c r="Q325" s="186">
        <v>0</v>
      </c>
      <c r="R325" s="186">
        <f t="shared" si="32"/>
        <v>0</v>
      </c>
      <c r="S325" s="186">
        <v>0</v>
      </c>
      <c r="T325" s="187">
        <f t="shared" si="33"/>
        <v>0</v>
      </c>
      <c r="U325" s="33"/>
      <c r="V325" s="33"/>
      <c r="W325" s="33"/>
      <c r="X325" s="33"/>
      <c r="Y325" s="33"/>
      <c r="Z325" s="33"/>
      <c r="AA325" s="33"/>
      <c r="AB325" s="33"/>
      <c r="AC325" s="33"/>
      <c r="AD325" s="33"/>
      <c r="AE325" s="33"/>
      <c r="AR325" s="188" t="s">
        <v>173</v>
      </c>
      <c r="AT325" s="188" t="s">
        <v>219</v>
      </c>
      <c r="AU325" s="188" t="s">
        <v>87</v>
      </c>
      <c r="AY325" s="16" t="s">
        <v>115</v>
      </c>
      <c r="BE325" s="189">
        <f t="shared" si="34"/>
        <v>0</v>
      </c>
      <c r="BF325" s="189">
        <f t="shared" si="35"/>
        <v>0</v>
      </c>
      <c r="BG325" s="189">
        <f t="shared" si="36"/>
        <v>0</v>
      </c>
      <c r="BH325" s="189">
        <f t="shared" si="37"/>
        <v>0</v>
      </c>
      <c r="BI325" s="189">
        <f t="shared" si="38"/>
        <v>0</v>
      </c>
      <c r="BJ325" s="16" t="s">
        <v>85</v>
      </c>
      <c r="BK325" s="189">
        <f t="shared" si="39"/>
        <v>0</v>
      </c>
      <c r="BL325" s="16" t="s">
        <v>120</v>
      </c>
      <c r="BM325" s="188" t="s">
        <v>614</v>
      </c>
    </row>
    <row r="326" spans="1:65" s="2" customFormat="1" ht="16.5" customHeight="1">
      <c r="A326" s="33"/>
      <c r="B326" s="34"/>
      <c r="C326" s="219" t="s">
        <v>615</v>
      </c>
      <c r="D326" s="219" t="s">
        <v>219</v>
      </c>
      <c r="E326" s="220" t="s">
        <v>87</v>
      </c>
      <c r="F326" s="221" t="s">
        <v>319</v>
      </c>
      <c r="G326" s="222" t="s">
        <v>320</v>
      </c>
      <c r="H326" s="223">
        <v>1000</v>
      </c>
      <c r="I326" s="224"/>
      <c r="J326" s="225">
        <f t="shared" si="30"/>
        <v>0</v>
      </c>
      <c r="K326" s="238" t="s">
        <v>657</v>
      </c>
      <c r="L326" s="226"/>
      <c r="M326" s="227" t="s">
        <v>1</v>
      </c>
      <c r="N326" s="228" t="s">
        <v>43</v>
      </c>
      <c r="O326" s="70"/>
      <c r="P326" s="186">
        <f t="shared" si="31"/>
        <v>0</v>
      </c>
      <c r="Q326" s="186">
        <v>0</v>
      </c>
      <c r="R326" s="186">
        <f t="shared" si="32"/>
        <v>0</v>
      </c>
      <c r="S326" s="186">
        <v>0</v>
      </c>
      <c r="T326" s="187">
        <f t="shared" si="33"/>
        <v>0</v>
      </c>
      <c r="U326" s="33"/>
      <c r="V326" s="33"/>
      <c r="W326" s="33"/>
      <c r="X326" s="33"/>
      <c r="Y326" s="33"/>
      <c r="Z326" s="33"/>
      <c r="AA326" s="33"/>
      <c r="AB326" s="33"/>
      <c r="AC326" s="33"/>
      <c r="AD326" s="33"/>
      <c r="AE326" s="33"/>
      <c r="AR326" s="188" t="s">
        <v>173</v>
      </c>
      <c r="AT326" s="188" t="s">
        <v>219</v>
      </c>
      <c r="AU326" s="188" t="s">
        <v>87</v>
      </c>
      <c r="AY326" s="16" t="s">
        <v>115</v>
      </c>
      <c r="BE326" s="189">
        <f t="shared" si="34"/>
        <v>0</v>
      </c>
      <c r="BF326" s="189">
        <f t="shared" si="35"/>
        <v>0</v>
      </c>
      <c r="BG326" s="189">
        <f t="shared" si="36"/>
        <v>0</v>
      </c>
      <c r="BH326" s="189">
        <f t="shared" si="37"/>
        <v>0</v>
      </c>
      <c r="BI326" s="189">
        <f t="shared" si="38"/>
        <v>0</v>
      </c>
      <c r="BJ326" s="16" t="s">
        <v>85</v>
      </c>
      <c r="BK326" s="189">
        <f t="shared" si="39"/>
        <v>0</v>
      </c>
      <c r="BL326" s="16" t="s">
        <v>120</v>
      </c>
      <c r="BM326" s="188" t="s">
        <v>616</v>
      </c>
    </row>
    <row r="327" spans="1:65" s="12" customFormat="1" ht="25.9" customHeight="1">
      <c r="B327" s="163"/>
      <c r="C327" s="164"/>
      <c r="D327" s="165" t="s">
        <v>77</v>
      </c>
      <c r="E327" s="166" t="s">
        <v>617</v>
      </c>
      <c r="F327" s="166" t="s">
        <v>618</v>
      </c>
      <c r="G327" s="164"/>
      <c r="H327" s="164"/>
      <c r="I327" s="167"/>
      <c r="J327" s="168">
        <f>BK327</f>
        <v>0</v>
      </c>
      <c r="K327" s="164"/>
      <c r="L327" s="169"/>
      <c r="M327" s="170"/>
      <c r="N327" s="171"/>
      <c r="O327" s="171"/>
      <c r="P327" s="172">
        <f>SUM(P328:P337)</f>
        <v>0</v>
      </c>
      <c r="Q327" s="171"/>
      <c r="R327" s="172">
        <f>SUM(R328:R337)</f>
        <v>0</v>
      </c>
      <c r="S327" s="171"/>
      <c r="T327" s="173">
        <f>SUM(T328:T337)</f>
        <v>0</v>
      </c>
      <c r="AR327" s="174" t="s">
        <v>85</v>
      </c>
      <c r="AT327" s="175" t="s">
        <v>77</v>
      </c>
      <c r="AU327" s="175" t="s">
        <v>78</v>
      </c>
      <c r="AY327" s="174" t="s">
        <v>115</v>
      </c>
      <c r="BK327" s="176">
        <f>SUM(BK328:BK337)</f>
        <v>0</v>
      </c>
    </row>
    <row r="328" spans="1:65" s="2" customFormat="1" ht="33" customHeight="1">
      <c r="A328" s="33"/>
      <c r="B328" s="34"/>
      <c r="C328" s="177" t="s">
        <v>619</v>
      </c>
      <c r="D328" s="177" t="s">
        <v>116</v>
      </c>
      <c r="E328" s="178" t="s">
        <v>620</v>
      </c>
      <c r="F328" s="179" t="s">
        <v>621</v>
      </c>
      <c r="G328" s="180" t="s">
        <v>622</v>
      </c>
      <c r="H328" s="181">
        <v>768</v>
      </c>
      <c r="I328" s="182"/>
      <c r="J328" s="183">
        <f>ROUND(I328*H328,2)</f>
        <v>0</v>
      </c>
      <c r="K328" s="237" t="s">
        <v>657</v>
      </c>
      <c r="L328" s="38"/>
      <c r="M328" s="184" t="s">
        <v>1</v>
      </c>
      <c r="N328" s="185" t="s">
        <v>43</v>
      </c>
      <c r="O328" s="70"/>
      <c r="P328" s="186">
        <f>O328*H328</f>
        <v>0</v>
      </c>
      <c r="Q328" s="186">
        <v>0</v>
      </c>
      <c r="R328" s="186">
        <f>Q328*H328</f>
        <v>0</v>
      </c>
      <c r="S328" s="186">
        <v>0</v>
      </c>
      <c r="T328" s="187">
        <f>S328*H328</f>
        <v>0</v>
      </c>
      <c r="U328" s="33"/>
      <c r="V328" s="33"/>
      <c r="W328" s="33"/>
      <c r="X328" s="33"/>
      <c r="Y328" s="33"/>
      <c r="Z328" s="33"/>
      <c r="AA328" s="33"/>
      <c r="AB328" s="33"/>
      <c r="AC328" s="33"/>
      <c r="AD328" s="33"/>
      <c r="AE328" s="33"/>
      <c r="AR328" s="188" t="s">
        <v>120</v>
      </c>
      <c r="AT328" s="188" t="s">
        <v>116</v>
      </c>
      <c r="AU328" s="188" t="s">
        <v>85</v>
      </c>
      <c r="AY328" s="16" t="s">
        <v>115</v>
      </c>
      <c r="BE328" s="189">
        <f>IF(N328="základní",J328,0)</f>
        <v>0</v>
      </c>
      <c r="BF328" s="189">
        <f>IF(N328="snížená",J328,0)</f>
        <v>0</v>
      </c>
      <c r="BG328" s="189">
        <f>IF(N328="zákl. přenesená",J328,0)</f>
        <v>0</v>
      </c>
      <c r="BH328" s="189">
        <f>IF(N328="sníž. přenesená",J328,0)</f>
        <v>0</v>
      </c>
      <c r="BI328" s="189">
        <f>IF(N328="nulová",J328,0)</f>
        <v>0</v>
      </c>
      <c r="BJ328" s="16" t="s">
        <v>85</v>
      </c>
      <c r="BK328" s="189">
        <f>ROUND(I328*H328,2)</f>
        <v>0</v>
      </c>
      <c r="BL328" s="16" t="s">
        <v>120</v>
      </c>
      <c r="BM328" s="188" t="s">
        <v>623</v>
      </c>
    </row>
    <row r="329" spans="1:65" s="2" customFormat="1" ht="117">
      <c r="A329" s="33"/>
      <c r="B329" s="34"/>
      <c r="C329" s="35"/>
      <c r="D329" s="190" t="s">
        <v>122</v>
      </c>
      <c r="E329" s="35"/>
      <c r="F329" s="191" t="s">
        <v>624</v>
      </c>
      <c r="G329" s="35"/>
      <c r="H329" s="35"/>
      <c r="I329" s="192"/>
      <c r="J329" s="35"/>
      <c r="K329" s="35"/>
      <c r="L329" s="38"/>
      <c r="M329" s="193"/>
      <c r="N329" s="194"/>
      <c r="O329" s="70"/>
      <c r="P329" s="70"/>
      <c r="Q329" s="70"/>
      <c r="R329" s="70"/>
      <c r="S329" s="70"/>
      <c r="T329" s="71"/>
      <c r="U329" s="33"/>
      <c r="V329" s="33"/>
      <c r="W329" s="33"/>
      <c r="X329" s="33"/>
      <c r="Y329" s="33"/>
      <c r="Z329" s="33"/>
      <c r="AA329" s="33"/>
      <c r="AB329" s="33"/>
      <c r="AC329" s="33"/>
      <c r="AD329" s="33"/>
      <c r="AE329" s="33"/>
      <c r="AT329" s="16" t="s">
        <v>122</v>
      </c>
      <c r="AU329" s="16" t="s">
        <v>85</v>
      </c>
    </row>
    <row r="330" spans="1:65" s="13" customFormat="1" ht="22.5">
      <c r="B330" s="195"/>
      <c r="C330" s="196"/>
      <c r="D330" s="190" t="s">
        <v>124</v>
      </c>
      <c r="E330" s="197" t="s">
        <v>1</v>
      </c>
      <c r="F330" s="198" t="s">
        <v>625</v>
      </c>
      <c r="G330" s="196"/>
      <c r="H330" s="199">
        <v>576</v>
      </c>
      <c r="I330" s="200"/>
      <c r="J330" s="196"/>
      <c r="K330" s="196"/>
      <c r="L330" s="201"/>
      <c r="M330" s="202"/>
      <c r="N330" s="203"/>
      <c r="O330" s="203"/>
      <c r="P330" s="203"/>
      <c r="Q330" s="203"/>
      <c r="R330" s="203"/>
      <c r="S330" s="203"/>
      <c r="T330" s="204"/>
      <c r="AT330" s="205" t="s">
        <v>124</v>
      </c>
      <c r="AU330" s="205" t="s">
        <v>85</v>
      </c>
      <c r="AV330" s="13" t="s">
        <v>87</v>
      </c>
      <c r="AW330" s="13" t="s">
        <v>34</v>
      </c>
      <c r="AX330" s="13" t="s">
        <v>78</v>
      </c>
      <c r="AY330" s="205" t="s">
        <v>115</v>
      </c>
    </row>
    <row r="331" spans="1:65" s="13" customFormat="1" ht="22.5">
      <c r="B331" s="195"/>
      <c r="C331" s="196"/>
      <c r="D331" s="190" t="s">
        <v>124</v>
      </c>
      <c r="E331" s="197" t="s">
        <v>1</v>
      </c>
      <c r="F331" s="198" t="s">
        <v>626</v>
      </c>
      <c r="G331" s="196"/>
      <c r="H331" s="199">
        <v>192</v>
      </c>
      <c r="I331" s="200"/>
      <c r="J331" s="196"/>
      <c r="K331" s="196"/>
      <c r="L331" s="201"/>
      <c r="M331" s="202"/>
      <c r="N331" s="203"/>
      <c r="O331" s="203"/>
      <c r="P331" s="203"/>
      <c r="Q331" s="203"/>
      <c r="R331" s="203"/>
      <c r="S331" s="203"/>
      <c r="T331" s="204"/>
      <c r="AT331" s="205" t="s">
        <v>124</v>
      </c>
      <c r="AU331" s="205" t="s">
        <v>85</v>
      </c>
      <c r="AV331" s="13" t="s">
        <v>87</v>
      </c>
      <c r="AW331" s="13" t="s">
        <v>34</v>
      </c>
      <c r="AX331" s="13" t="s">
        <v>78</v>
      </c>
      <c r="AY331" s="205" t="s">
        <v>115</v>
      </c>
    </row>
    <row r="332" spans="1:65" s="14" customFormat="1">
      <c r="B332" s="206"/>
      <c r="C332" s="207"/>
      <c r="D332" s="190" t="s">
        <v>124</v>
      </c>
      <c r="E332" s="208" t="s">
        <v>1</v>
      </c>
      <c r="F332" s="209" t="s">
        <v>134</v>
      </c>
      <c r="G332" s="207"/>
      <c r="H332" s="210">
        <v>768</v>
      </c>
      <c r="I332" s="211"/>
      <c r="J332" s="207"/>
      <c r="K332" s="207"/>
      <c r="L332" s="212"/>
      <c r="M332" s="213"/>
      <c r="N332" s="214"/>
      <c r="O332" s="214"/>
      <c r="P332" s="214"/>
      <c r="Q332" s="214"/>
      <c r="R332" s="214"/>
      <c r="S332" s="214"/>
      <c r="T332" s="215"/>
      <c r="AT332" s="216" t="s">
        <v>124</v>
      </c>
      <c r="AU332" s="216" t="s">
        <v>85</v>
      </c>
      <c r="AV332" s="14" t="s">
        <v>120</v>
      </c>
      <c r="AW332" s="14" t="s">
        <v>34</v>
      </c>
      <c r="AX332" s="14" t="s">
        <v>85</v>
      </c>
      <c r="AY332" s="216" t="s">
        <v>115</v>
      </c>
    </row>
    <row r="333" spans="1:65" s="2" customFormat="1" ht="37.9" customHeight="1">
      <c r="A333" s="33"/>
      <c r="B333" s="34"/>
      <c r="C333" s="177" t="s">
        <v>627</v>
      </c>
      <c r="D333" s="177" t="s">
        <v>116</v>
      </c>
      <c r="E333" s="178" t="s">
        <v>628</v>
      </c>
      <c r="F333" s="179" t="s">
        <v>629</v>
      </c>
      <c r="G333" s="180" t="s">
        <v>630</v>
      </c>
      <c r="H333" s="181">
        <v>10</v>
      </c>
      <c r="I333" s="182"/>
      <c r="J333" s="183">
        <f>ROUND(I333*H333,2)</f>
        <v>0</v>
      </c>
      <c r="K333" s="179" t="s">
        <v>657</v>
      </c>
      <c r="L333" s="38"/>
      <c r="M333" s="184" t="s">
        <v>1</v>
      </c>
      <c r="N333" s="185" t="s">
        <v>43</v>
      </c>
      <c r="O333" s="70"/>
      <c r="P333" s="186">
        <f>O333*H333</f>
        <v>0</v>
      </c>
      <c r="Q333" s="186">
        <v>0</v>
      </c>
      <c r="R333" s="186">
        <f>Q333*H333</f>
        <v>0</v>
      </c>
      <c r="S333" s="186">
        <v>0</v>
      </c>
      <c r="T333" s="187">
        <f>S333*H333</f>
        <v>0</v>
      </c>
      <c r="U333" s="33"/>
      <c r="V333" s="33"/>
      <c r="W333" s="33"/>
      <c r="X333" s="33"/>
      <c r="Y333" s="33"/>
      <c r="Z333" s="33"/>
      <c r="AA333" s="33"/>
      <c r="AB333" s="33"/>
      <c r="AC333" s="33"/>
      <c r="AD333" s="33"/>
      <c r="AE333" s="33"/>
      <c r="AR333" s="188" t="s">
        <v>120</v>
      </c>
      <c r="AT333" s="188" t="s">
        <v>116</v>
      </c>
      <c r="AU333" s="188" t="s">
        <v>85</v>
      </c>
      <c r="AY333" s="16" t="s">
        <v>115</v>
      </c>
      <c r="BE333" s="189">
        <f>IF(N333="základní",J333,0)</f>
        <v>0</v>
      </c>
      <c r="BF333" s="189">
        <f>IF(N333="snížená",J333,0)</f>
        <v>0</v>
      </c>
      <c r="BG333" s="189">
        <f>IF(N333="zákl. přenesená",J333,0)</f>
        <v>0</v>
      </c>
      <c r="BH333" s="189">
        <f>IF(N333="sníž. přenesená",J333,0)</f>
        <v>0</v>
      </c>
      <c r="BI333" s="189">
        <f>IF(N333="nulová",J333,0)</f>
        <v>0</v>
      </c>
      <c r="BJ333" s="16" t="s">
        <v>85</v>
      </c>
      <c r="BK333" s="189">
        <f>ROUND(I333*H333,2)</f>
        <v>0</v>
      </c>
      <c r="BL333" s="16" t="s">
        <v>120</v>
      </c>
      <c r="BM333" s="188" t="s">
        <v>631</v>
      </c>
    </row>
    <row r="334" spans="1:65" s="2" customFormat="1" ht="29.25">
      <c r="A334" s="33"/>
      <c r="B334" s="34"/>
      <c r="C334" s="35"/>
      <c r="D334" s="190" t="s">
        <v>122</v>
      </c>
      <c r="E334" s="35"/>
      <c r="F334" s="239" t="s">
        <v>658</v>
      </c>
      <c r="G334" s="35"/>
      <c r="H334" s="35"/>
      <c r="I334" s="192"/>
      <c r="J334" s="35"/>
      <c r="K334" s="35"/>
      <c r="L334" s="38"/>
      <c r="M334" s="193"/>
      <c r="N334" s="194"/>
      <c r="O334" s="70"/>
      <c r="P334" s="70"/>
      <c r="Q334" s="70"/>
      <c r="R334" s="70"/>
      <c r="S334" s="70"/>
      <c r="T334" s="71"/>
      <c r="U334" s="33"/>
      <c r="V334" s="33"/>
      <c r="W334" s="33"/>
      <c r="X334" s="33"/>
      <c r="Y334" s="33"/>
      <c r="Z334" s="33"/>
      <c r="AA334" s="33"/>
      <c r="AB334" s="33"/>
      <c r="AC334" s="33"/>
      <c r="AD334" s="33"/>
      <c r="AE334" s="33"/>
      <c r="AT334" s="16" t="s">
        <v>122</v>
      </c>
      <c r="AU334" s="16" t="s">
        <v>85</v>
      </c>
    </row>
    <row r="335" spans="1:65" s="2" customFormat="1" ht="37.9" customHeight="1">
      <c r="A335" s="33"/>
      <c r="B335" s="34"/>
      <c r="C335" s="177" t="s">
        <v>632</v>
      </c>
      <c r="D335" s="177" t="s">
        <v>116</v>
      </c>
      <c r="E335" s="178" t="s">
        <v>633</v>
      </c>
      <c r="F335" s="179" t="s">
        <v>634</v>
      </c>
      <c r="G335" s="180" t="s">
        <v>630</v>
      </c>
      <c r="H335" s="181">
        <v>10</v>
      </c>
      <c r="I335" s="182"/>
      <c r="J335" s="183">
        <f>ROUND(I335*H335,2)</f>
        <v>0</v>
      </c>
      <c r="K335" s="179" t="s">
        <v>657</v>
      </c>
      <c r="L335" s="38"/>
      <c r="M335" s="184" t="s">
        <v>1</v>
      </c>
      <c r="N335" s="185" t="s">
        <v>43</v>
      </c>
      <c r="O335" s="70"/>
      <c r="P335" s="186">
        <f>O335*H335</f>
        <v>0</v>
      </c>
      <c r="Q335" s="186">
        <v>0</v>
      </c>
      <c r="R335" s="186">
        <f>Q335*H335</f>
        <v>0</v>
      </c>
      <c r="S335" s="186">
        <v>0</v>
      </c>
      <c r="T335" s="187">
        <f>S335*H335</f>
        <v>0</v>
      </c>
      <c r="U335" s="33"/>
      <c r="V335" s="33"/>
      <c r="W335" s="33"/>
      <c r="X335" s="33"/>
      <c r="Y335" s="33"/>
      <c r="Z335" s="33"/>
      <c r="AA335" s="33"/>
      <c r="AB335" s="33"/>
      <c r="AC335" s="33"/>
      <c r="AD335" s="33"/>
      <c r="AE335" s="33"/>
      <c r="AR335" s="188" t="s">
        <v>120</v>
      </c>
      <c r="AT335" s="188" t="s">
        <v>116</v>
      </c>
      <c r="AU335" s="188" t="s">
        <v>85</v>
      </c>
      <c r="AY335" s="16" t="s">
        <v>115</v>
      </c>
      <c r="BE335" s="189">
        <f>IF(N335="základní",J335,0)</f>
        <v>0</v>
      </c>
      <c r="BF335" s="189">
        <f>IF(N335="snížená",J335,0)</f>
        <v>0</v>
      </c>
      <c r="BG335" s="189">
        <f>IF(N335="zákl. přenesená",J335,0)</f>
        <v>0</v>
      </c>
      <c r="BH335" s="189">
        <f>IF(N335="sníž. přenesená",J335,0)</f>
        <v>0</v>
      </c>
      <c r="BI335" s="189">
        <f>IF(N335="nulová",J335,0)</f>
        <v>0</v>
      </c>
      <c r="BJ335" s="16" t="s">
        <v>85</v>
      </c>
      <c r="BK335" s="189">
        <f>ROUND(I335*H335,2)</f>
        <v>0</v>
      </c>
      <c r="BL335" s="16" t="s">
        <v>120</v>
      </c>
      <c r="BM335" s="188" t="s">
        <v>635</v>
      </c>
    </row>
    <row r="336" spans="1:65" s="2" customFormat="1" ht="29.25">
      <c r="A336" s="33"/>
      <c r="B336" s="34"/>
      <c r="C336" s="35"/>
      <c r="D336" s="190" t="s">
        <v>122</v>
      </c>
      <c r="E336" s="35"/>
      <c r="F336" s="239" t="s">
        <v>658</v>
      </c>
      <c r="G336" s="35"/>
      <c r="H336" s="35"/>
      <c r="I336" s="192"/>
      <c r="J336" s="35"/>
      <c r="K336" s="35"/>
      <c r="L336" s="38"/>
      <c r="M336" s="193"/>
      <c r="N336" s="194"/>
      <c r="O336" s="70"/>
      <c r="P336" s="70"/>
      <c r="Q336" s="70"/>
      <c r="R336" s="70"/>
      <c r="S336" s="70"/>
      <c r="T336" s="71"/>
      <c r="U336" s="33"/>
      <c r="V336" s="33"/>
      <c r="W336" s="33"/>
      <c r="X336" s="33"/>
      <c r="Y336" s="33"/>
      <c r="Z336" s="33"/>
      <c r="AA336" s="33"/>
      <c r="AB336" s="33"/>
      <c r="AC336" s="33"/>
      <c r="AD336" s="33"/>
      <c r="AE336" s="33"/>
      <c r="AT336" s="16" t="s">
        <v>122</v>
      </c>
      <c r="AU336" s="16" t="s">
        <v>85</v>
      </c>
    </row>
    <row r="337" spans="1:65" s="2" customFormat="1" ht="21.75" customHeight="1">
      <c r="A337" s="33"/>
      <c r="B337" s="34"/>
      <c r="C337" s="177" t="s">
        <v>636</v>
      </c>
      <c r="D337" s="177" t="s">
        <v>116</v>
      </c>
      <c r="E337" s="178" t="s">
        <v>637</v>
      </c>
      <c r="F337" s="179" t="s">
        <v>638</v>
      </c>
      <c r="G337" s="180" t="s">
        <v>630</v>
      </c>
      <c r="H337" s="181">
        <v>1</v>
      </c>
      <c r="I337" s="182"/>
      <c r="J337" s="183">
        <f>ROUND(I337*H337,2)</f>
        <v>0</v>
      </c>
      <c r="K337" s="179" t="s">
        <v>657</v>
      </c>
      <c r="L337" s="38"/>
      <c r="M337" s="184" t="s">
        <v>1</v>
      </c>
      <c r="N337" s="185" t="s">
        <v>43</v>
      </c>
      <c r="O337" s="70"/>
      <c r="P337" s="186">
        <f>O337*H337</f>
        <v>0</v>
      </c>
      <c r="Q337" s="186">
        <v>0</v>
      </c>
      <c r="R337" s="186">
        <f>Q337*H337</f>
        <v>0</v>
      </c>
      <c r="S337" s="186">
        <v>0</v>
      </c>
      <c r="T337" s="187">
        <f>S337*H337</f>
        <v>0</v>
      </c>
      <c r="U337" s="33"/>
      <c r="V337" s="33"/>
      <c r="W337" s="33"/>
      <c r="X337" s="33"/>
      <c r="Y337" s="33"/>
      <c r="Z337" s="33"/>
      <c r="AA337" s="33"/>
      <c r="AB337" s="33"/>
      <c r="AC337" s="33"/>
      <c r="AD337" s="33"/>
      <c r="AE337" s="33"/>
      <c r="AR337" s="188" t="s">
        <v>120</v>
      </c>
      <c r="AT337" s="188" t="s">
        <v>116</v>
      </c>
      <c r="AU337" s="188" t="s">
        <v>85</v>
      </c>
      <c r="AY337" s="16" t="s">
        <v>115</v>
      </c>
      <c r="BE337" s="189">
        <f>IF(N337="základní",J337,0)</f>
        <v>0</v>
      </c>
      <c r="BF337" s="189">
        <f>IF(N337="snížená",J337,0)</f>
        <v>0</v>
      </c>
      <c r="BG337" s="189">
        <f>IF(N337="zákl. přenesená",J337,0)</f>
        <v>0</v>
      </c>
      <c r="BH337" s="189">
        <f>IF(N337="sníž. přenesená",J337,0)</f>
        <v>0</v>
      </c>
      <c r="BI337" s="189">
        <f>IF(N337="nulová",J337,0)</f>
        <v>0</v>
      </c>
      <c r="BJ337" s="16" t="s">
        <v>85</v>
      </c>
      <c r="BK337" s="189">
        <f>ROUND(I337*H337,2)</f>
        <v>0</v>
      </c>
      <c r="BL337" s="16" t="s">
        <v>120</v>
      </c>
      <c r="BM337" s="188" t="s">
        <v>639</v>
      </c>
    </row>
    <row r="338" spans="1:65" s="12" customFormat="1" ht="25.9" customHeight="1">
      <c r="B338" s="163"/>
      <c r="C338" s="164"/>
      <c r="D338" s="165" t="s">
        <v>77</v>
      </c>
      <c r="E338" s="166" t="s">
        <v>640</v>
      </c>
      <c r="F338" s="166" t="s">
        <v>641</v>
      </c>
      <c r="G338" s="164"/>
      <c r="H338" s="164"/>
      <c r="I338" s="167"/>
      <c r="J338" s="168">
        <f>BK338</f>
        <v>0</v>
      </c>
      <c r="K338" s="164"/>
      <c r="L338" s="169"/>
      <c r="M338" s="170"/>
      <c r="N338" s="171"/>
      <c r="O338" s="171"/>
      <c r="P338" s="172">
        <f>SUM(P339:P341)</f>
        <v>0</v>
      </c>
      <c r="Q338" s="171"/>
      <c r="R338" s="172">
        <f>SUM(R339:R341)</f>
        <v>0</v>
      </c>
      <c r="S338" s="171"/>
      <c r="T338" s="173">
        <f>SUM(T339:T341)</f>
        <v>0</v>
      </c>
      <c r="AR338" s="174" t="s">
        <v>85</v>
      </c>
      <c r="AT338" s="175" t="s">
        <v>77</v>
      </c>
      <c r="AU338" s="175" t="s">
        <v>78</v>
      </c>
      <c r="AY338" s="174" t="s">
        <v>115</v>
      </c>
      <c r="BK338" s="176">
        <f>SUM(BK339:BK341)</f>
        <v>0</v>
      </c>
    </row>
    <row r="339" spans="1:65" s="2" customFormat="1" ht="16.5" customHeight="1">
      <c r="A339" s="33"/>
      <c r="B339" s="34"/>
      <c r="C339" s="177" t="s">
        <v>642</v>
      </c>
      <c r="D339" s="177" t="s">
        <v>116</v>
      </c>
      <c r="E339" s="178" t="s">
        <v>643</v>
      </c>
      <c r="F339" s="179" t="s">
        <v>641</v>
      </c>
      <c r="G339" s="180" t="s">
        <v>644</v>
      </c>
      <c r="H339" s="181">
        <v>2</v>
      </c>
      <c r="I339" s="182"/>
      <c r="J339" s="183">
        <f>ROUND(I339*H339,2)</f>
        <v>0</v>
      </c>
      <c r="K339" s="179" t="s">
        <v>657</v>
      </c>
      <c r="L339" s="38"/>
      <c r="M339" s="184" t="s">
        <v>1</v>
      </c>
      <c r="N339" s="185" t="s">
        <v>43</v>
      </c>
      <c r="O339" s="70"/>
      <c r="P339" s="186">
        <f>O339*H339</f>
        <v>0</v>
      </c>
      <c r="Q339" s="186">
        <v>0</v>
      </c>
      <c r="R339" s="186">
        <f>Q339*H339</f>
        <v>0</v>
      </c>
      <c r="S339" s="186">
        <v>0</v>
      </c>
      <c r="T339" s="187">
        <f>S339*H339</f>
        <v>0</v>
      </c>
      <c r="U339" s="33"/>
      <c r="V339" s="33"/>
      <c r="W339" s="33"/>
      <c r="X339" s="33"/>
      <c r="Y339" s="33"/>
      <c r="Z339" s="33"/>
      <c r="AA339" s="33"/>
      <c r="AB339" s="33"/>
      <c r="AC339" s="33"/>
      <c r="AD339" s="33"/>
      <c r="AE339" s="33"/>
      <c r="AR339" s="188" t="s">
        <v>120</v>
      </c>
      <c r="AT339" s="188" t="s">
        <v>116</v>
      </c>
      <c r="AU339" s="188" t="s">
        <v>85</v>
      </c>
      <c r="AY339" s="16" t="s">
        <v>115</v>
      </c>
      <c r="BE339" s="189">
        <f>IF(N339="základní",J339,0)</f>
        <v>0</v>
      </c>
      <c r="BF339" s="189">
        <f>IF(N339="snížená",J339,0)</f>
        <v>0</v>
      </c>
      <c r="BG339" s="189">
        <f>IF(N339="zákl. přenesená",J339,0)</f>
        <v>0</v>
      </c>
      <c r="BH339" s="189">
        <f>IF(N339="sníž. přenesená",J339,0)</f>
        <v>0</v>
      </c>
      <c r="BI339" s="189">
        <f>IF(N339="nulová",J339,0)</f>
        <v>0</v>
      </c>
      <c r="BJ339" s="16" t="s">
        <v>85</v>
      </c>
      <c r="BK339" s="189">
        <f>ROUND(I339*H339,2)</f>
        <v>0</v>
      </c>
      <c r="BL339" s="16" t="s">
        <v>120</v>
      </c>
      <c r="BM339" s="188" t="s">
        <v>645</v>
      </c>
    </row>
    <row r="340" spans="1:65" s="2" customFormat="1" ht="24.2" customHeight="1">
      <c r="A340" s="33"/>
      <c r="B340" s="34"/>
      <c r="C340" s="177" t="s">
        <v>646</v>
      </c>
      <c r="D340" s="177" t="s">
        <v>116</v>
      </c>
      <c r="E340" s="178" t="s">
        <v>647</v>
      </c>
      <c r="F340" s="179" t="s">
        <v>648</v>
      </c>
      <c r="G340" s="180" t="s">
        <v>644</v>
      </c>
      <c r="H340" s="181">
        <v>20</v>
      </c>
      <c r="I340" s="182"/>
      <c r="J340" s="183">
        <f>ROUND(I340*H340,2)</f>
        <v>0</v>
      </c>
      <c r="K340" s="179" t="s">
        <v>657</v>
      </c>
      <c r="L340" s="38"/>
      <c r="M340" s="184" t="s">
        <v>1</v>
      </c>
      <c r="N340" s="185" t="s">
        <v>43</v>
      </c>
      <c r="O340" s="70"/>
      <c r="P340" s="186">
        <f>O340*H340</f>
        <v>0</v>
      </c>
      <c r="Q340" s="186">
        <v>0</v>
      </c>
      <c r="R340" s="186">
        <f>Q340*H340</f>
        <v>0</v>
      </c>
      <c r="S340" s="186">
        <v>0</v>
      </c>
      <c r="T340" s="187">
        <f>S340*H340</f>
        <v>0</v>
      </c>
      <c r="U340" s="33"/>
      <c r="V340" s="33"/>
      <c r="W340" s="33"/>
      <c r="X340" s="33"/>
      <c r="Y340" s="33"/>
      <c r="Z340" s="33"/>
      <c r="AA340" s="33"/>
      <c r="AB340" s="33"/>
      <c r="AC340" s="33"/>
      <c r="AD340" s="33"/>
      <c r="AE340" s="33"/>
      <c r="AR340" s="188" t="s">
        <v>120</v>
      </c>
      <c r="AT340" s="188" t="s">
        <v>116</v>
      </c>
      <c r="AU340" s="188" t="s">
        <v>85</v>
      </c>
      <c r="AY340" s="16" t="s">
        <v>115</v>
      </c>
      <c r="BE340" s="189">
        <f>IF(N340="základní",J340,0)</f>
        <v>0</v>
      </c>
      <c r="BF340" s="189">
        <f>IF(N340="snížená",J340,0)</f>
        <v>0</v>
      </c>
      <c r="BG340" s="189">
        <f>IF(N340="zákl. přenesená",J340,0)</f>
        <v>0</v>
      </c>
      <c r="BH340" s="189">
        <f>IF(N340="sníž. přenesená",J340,0)</f>
        <v>0</v>
      </c>
      <c r="BI340" s="189">
        <f>IF(N340="nulová",J340,0)</f>
        <v>0</v>
      </c>
      <c r="BJ340" s="16" t="s">
        <v>85</v>
      </c>
      <c r="BK340" s="189">
        <f>ROUND(I340*H340,2)</f>
        <v>0</v>
      </c>
      <c r="BL340" s="16" t="s">
        <v>120</v>
      </c>
      <c r="BM340" s="188" t="s">
        <v>649</v>
      </c>
    </row>
    <row r="341" spans="1:65" s="2" customFormat="1" ht="78">
      <c r="A341" s="33"/>
      <c r="B341" s="34"/>
      <c r="C341" s="35"/>
      <c r="D341" s="190" t="s">
        <v>122</v>
      </c>
      <c r="E341" s="35"/>
      <c r="F341" s="191" t="s">
        <v>650</v>
      </c>
      <c r="G341" s="35"/>
      <c r="H341" s="35"/>
      <c r="I341" s="192"/>
      <c r="J341" s="35"/>
      <c r="K341" s="35"/>
      <c r="L341" s="38"/>
      <c r="M341" s="229"/>
      <c r="N341" s="230"/>
      <c r="O341" s="231"/>
      <c r="P341" s="231"/>
      <c r="Q341" s="231"/>
      <c r="R341" s="231"/>
      <c r="S341" s="231"/>
      <c r="T341" s="232"/>
      <c r="U341" s="33"/>
      <c r="V341" s="33"/>
      <c r="W341" s="33"/>
      <c r="X341" s="33"/>
      <c r="Y341" s="33"/>
      <c r="Z341" s="33"/>
      <c r="AA341" s="33"/>
      <c r="AB341" s="33"/>
      <c r="AC341" s="33"/>
      <c r="AD341" s="33"/>
      <c r="AE341" s="33"/>
      <c r="AT341" s="16" t="s">
        <v>122</v>
      </c>
      <c r="AU341" s="16" t="s">
        <v>85</v>
      </c>
    </row>
    <row r="342" spans="1:65" s="2" customFormat="1" ht="6.95" customHeight="1">
      <c r="A342" s="33"/>
      <c r="B342" s="53"/>
      <c r="C342" s="54"/>
      <c r="D342" s="54"/>
      <c r="E342" s="54"/>
      <c r="F342" s="54"/>
      <c r="G342" s="54"/>
      <c r="H342" s="54"/>
      <c r="I342" s="54"/>
      <c r="J342" s="54"/>
      <c r="K342" s="54"/>
      <c r="L342" s="38"/>
      <c r="M342" s="33"/>
      <c r="O342" s="33"/>
      <c r="P342" s="33"/>
      <c r="Q342" s="33"/>
      <c r="R342" s="33"/>
      <c r="S342" s="33"/>
      <c r="T342" s="33"/>
      <c r="U342" s="33"/>
      <c r="V342" s="33"/>
      <c r="W342" s="33"/>
      <c r="X342" s="33"/>
      <c r="Y342" s="33"/>
      <c r="Z342" s="33"/>
      <c r="AA342" s="33"/>
      <c r="AB342" s="33"/>
      <c r="AC342" s="33"/>
      <c r="AD342" s="33"/>
      <c r="AE342" s="33"/>
    </row>
  </sheetData>
  <sheetProtection password="C1E4" sheet="1" objects="1" scenarios="1" formatColumns="0" formatRows="0" autoFilter="0"/>
  <autoFilter ref="C124:K341"/>
  <mergeCells count="9">
    <mergeCell ref="E87:H87"/>
    <mergeCell ref="E115:H115"/>
    <mergeCell ref="E117:H117"/>
    <mergeCell ref="L2:V2"/>
    <mergeCell ref="E7:H7"/>
    <mergeCell ref="E9:H9"/>
    <mergeCell ref="E18:H18"/>
    <mergeCell ref="E27:H27"/>
    <mergeCell ref="E85:H85"/>
  </mergeCells>
  <pageMargins left="0.39370078740157483" right="0.39370078740157483" top="0.39370078740157483" bottom="0.39370078740157483" header="0" footer="0"/>
  <pageSetup paperSize="9" scale="74" fitToHeight="100" orientation="portrait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4</vt:i4>
      </vt:variant>
    </vt:vector>
  </HeadingPairs>
  <TitlesOfParts>
    <vt:vector size="5" baseType="lpstr">
      <vt:lpstr>OR_PHA - Pravidelný servi...</vt:lpstr>
      <vt:lpstr>'OR_PHA - Pravidelný servi...'!Názvy_tisku</vt:lpstr>
      <vt:lpstr>'Rekapitulace stavby'!Názvy_tisku</vt:lpstr>
      <vt:lpstr>'OR_PHA - Pravidelný servi...'!Oblast_tisku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Ulrich Ladislav, DiS.</dc:creator>
  <cp:lastModifiedBy>Ulrich Ladislav, DiS.</cp:lastModifiedBy>
  <dcterms:created xsi:type="dcterms:W3CDTF">2024-05-06T10:30:26Z</dcterms:created>
  <dcterms:modified xsi:type="dcterms:W3CDTF">2024-05-06T11:16:28Z</dcterms:modified>
</cp:coreProperties>
</file>